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een\AppData\Local\Microsoft\Windows\INetCache\Content.Outlook\IJWGEDFG\"/>
    </mc:Choice>
  </mc:AlternateContent>
  <bookViews>
    <workbookView xWindow="0" yWindow="0" windowWidth="20400" windowHeight="1228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P125" i="1" l="1"/>
  <c r="P86" i="1"/>
  <c r="P81" i="1"/>
  <c r="P69" i="1"/>
  <c r="P34" i="1"/>
  <c r="O60" i="1"/>
  <c r="P60" i="1"/>
  <c r="P21" i="1"/>
  <c r="O36" i="1" l="1"/>
  <c r="O34" i="1"/>
  <c r="N36" i="1" l="1"/>
  <c r="N69" i="1" l="1"/>
  <c r="K138" i="1"/>
  <c r="J138" i="1"/>
  <c r="I138" i="1"/>
  <c r="H138" i="1"/>
  <c r="G138" i="1"/>
  <c r="F138" i="1"/>
  <c r="E138" i="1"/>
  <c r="D138" i="1"/>
  <c r="B138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B129" i="1"/>
  <c r="M125" i="1"/>
  <c r="L125" i="1"/>
  <c r="K125" i="1"/>
  <c r="J125" i="1"/>
  <c r="I125" i="1"/>
  <c r="H125" i="1"/>
  <c r="G125" i="1"/>
  <c r="E125" i="1"/>
  <c r="D125" i="1"/>
  <c r="B125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M88" i="1"/>
  <c r="F88" i="1"/>
  <c r="M86" i="1"/>
  <c r="L86" i="1"/>
  <c r="K86" i="1"/>
  <c r="J86" i="1"/>
  <c r="I86" i="1"/>
  <c r="I88" i="1" s="1"/>
  <c r="H86" i="1"/>
  <c r="G86" i="1"/>
  <c r="F86" i="1"/>
  <c r="E86" i="1"/>
  <c r="D86" i="1"/>
  <c r="B86" i="1"/>
  <c r="B88" i="1" s="1"/>
  <c r="M81" i="1"/>
  <c r="L81" i="1"/>
  <c r="K81" i="1"/>
  <c r="J81" i="1"/>
  <c r="I81" i="1"/>
  <c r="H81" i="1"/>
  <c r="G81" i="1"/>
  <c r="G88" i="1" s="1"/>
  <c r="F81" i="1"/>
  <c r="E81" i="1"/>
  <c r="E88" i="1" s="1"/>
  <c r="D81" i="1"/>
  <c r="D88" i="1" s="1"/>
  <c r="O71" i="1"/>
  <c r="M71" i="1"/>
  <c r="B71" i="1"/>
  <c r="M69" i="1"/>
  <c r="L69" i="1"/>
  <c r="K69" i="1"/>
  <c r="J69" i="1"/>
  <c r="I69" i="1"/>
  <c r="H69" i="1"/>
  <c r="G69" i="1"/>
  <c r="F69" i="1"/>
  <c r="E69" i="1"/>
  <c r="D69" i="1"/>
  <c r="B69" i="1"/>
  <c r="D65" i="1"/>
  <c r="E65" i="1" s="1"/>
  <c r="B60" i="1"/>
  <c r="E56" i="1"/>
  <c r="F56" i="1" s="1"/>
  <c r="E54" i="1"/>
  <c r="F54" i="1" s="1"/>
  <c r="G54" i="1" s="1"/>
  <c r="H54" i="1" s="1"/>
  <c r="I54" i="1" s="1"/>
  <c r="J54" i="1" s="1"/>
  <c r="K54" i="1" s="1"/>
  <c r="L54" i="1" s="1"/>
  <c r="M54" i="1" s="1"/>
  <c r="E53" i="1"/>
  <c r="F53" i="1" s="1"/>
  <c r="G53" i="1" s="1"/>
  <c r="H53" i="1" s="1"/>
  <c r="I53" i="1" s="1"/>
  <c r="J53" i="1" s="1"/>
  <c r="K53" i="1" s="1"/>
  <c r="L53" i="1" s="1"/>
  <c r="M53" i="1" s="1"/>
  <c r="E52" i="1"/>
  <c r="F52" i="1" s="1"/>
  <c r="G52" i="1" s="1"/>
  <c r="H52" i="1" s="1"/>
  <c r="I52" i="1" s="1"/>
  <c r="J52" i="1" s="1"/>
  <c r="K52" i="1" s="1"/>
  <c r="L52" i="1" s="1"/>
  <c r="M52" i="1" s="1"/>
  <c r="H49" i="1"/>
  <c r="I49" i="1" s="1"/>
  <c r="J49" i="1" s="1"/>
  <c r="K49" i="1" s="1"/>
  <c r="L49" i="1" s="1"/>
  <c r="M49" i="1" s="1"/>
  <c r="E48" i="1"/>
  <c r="F48" i="1" s="1"/>
  <c r="G48" i="1" s="1"/>
  <c r="H48" i="1" s="1"/>
  <c r="I48" i="1" s="1"/>
  <c r="J48" i="1" s="1"/>
  <c r="K48" i="1" s="1"/>
  <c r="L48" i="1" s="1"/>
  <c r="M48" i="1" s="1"/>
  <c r="F47" i="1"/>
  <c r="D44" i="1"/>
  <c r="E44" i="1" s="1"/>
  <c r="D42" i="1"/>
  <c r="E42" i="1" s="1"/>
  <c r="F42" i="1" s="1"/>
  <c r="G42" i="1" s="1"/>
  <c r="H42" i="1" s="1"/>
  <c r="I42" i="1" s="1"/>
  <c r="J42" i="1" s="1"/>
  <c r="K42" i="1" s="1"/>
  <c r="M36" i="1"/>
  <c r="L36" i="1"/>
  <c r="N34" i="1"/>
  <c r="M34" i="1"/>
  <c r="L34" i="1"/>
  <c r="K34" i="1"/>
  <c r="J34" i="1"/>
  <c r="I34" i="1"/>
  <c r="H34" i="1"/>
  <c r="G34" i="1"/>
  <c r="F34" i="1"/>
  <c r="E34" i="1"/>
  <c r="D34" i="1"/>
  <c r="B34" i="1"/>
  <c r="D26" i="1"/>
  <c r="E26" i="1" s="1"/>
  <c r="F26" i="1" s="1"/>
  <c r="G26" i="1" s="1"/>
  <c r="H26" i="1" s="1"/>
  <c r="I26" i="1" s="1"/>
  <c r="J26" i="1" s="1"/>
  <c r="K26" i="1" s="1"/>
  <c r="D25" i="1"/>
  <c r="E24" i="1"/>
  <c r="F24" i="1" s="1"/>
  <c r="D23" i="1"/>
  <c r="E23" i="1" s="1"/>
  <c r="M21" i="1"/>
  <c r="L21" i="1"/>
  <c r="K21" i="1"/>
  <c r="J21" i="1"/>
  <c r="I21" i="1"/>
  <c r="H21" i="1"/>
  <c r="G21" i="1"/>
  <c r="F21" i="1"/>
  <c r="E21" i="1"/>
  <c r="D21" i="1"/>
  <c r="B21" i="1"/>
  <c r="D36" i="1" l="1"/>
  <c r="D60" i="1"/>
  <c r="L88" i="1"/>
  <c r="K88" i="1"/>
  <c r="H88" i="1"/>
  <c r="D29" i="1"/>
  <c r="J88" i="1"/>
  <c r="F23" i="1"/>
  <c r="G24" i="1"/>
  <c r="G56" i="1"/>
  <c r="F60" i="1"/>
  <c r="E60" i="1"/>
  <c r="F44" i="1"/>
  <c r="G44" i="1" s="1"/>
  <c r="H44" i="1" s="1"/>
  <c r="I44" i="1" s="1"/>
  <c r="J44" i="1" s="1"/>
  <c r="K44" i="1" s="1"/>
  <c r="F65" i="1"/>
  <c r="E71" i="1"/>
  <c r="E25" i="1"/>
  <c r="D71" i="1"/>
  <c r="G60" i="1" l="1"/>
  <c r="H56" i="1"/>
  <c r="H24" i="1"/>
  <c r="E36" i="1"/>
  <c r="F25" i="1"/>
  <c r="E29" i="1"/>
  <c r="G65" i="1"/>
  <c r="F71" i="1"/>
  <c r="G23" i="1"/>
  <c r="G25" i="1" l="1"/>
  <c r="F36" i="1"/>
  <c r="F29" i="1"/>
  <c r="I24" i="1"/>
  <c r="G29" i="1"/>
  <c r="H23" i="1"/>
  <c r="H60" i="1"/>
  <c r="I56" i="1"/>
  <c r="H65" i="1"/>
  <c r="G71" i="1"/>
  <c r="I23" i="1" l="1"/>
  <c r="J24" i="1"/>
  <c r="H71" i="1"/>
  <c r="I65" i="1"/>
  <c r="J56" i="1"/>
  <c r="I60" i="1"/>
  <c r="H25" i="1"/>
  <c r="H29" i="1" s="1"/>
  <c r="G36" i="1"/>
  <c r="J60" i="1" l="1"/>
  <c r="K56" i="1"/>
  <c r="I71" i="1"/>
  <c r="J65" i="1"/>
  <c r="K24" i="1"/>
  <c r="I25" i="1"/>
  <c r="H36" i="1"/>
  <c r="J23" i="1"/>
  <c r="J25" i="1" l="1"/>
  <c r="I36" i="1"/>
  <c r="J71" i="1"/>
  <c r="K65" i="1"/>
  <c r="K71" i="1" s="1"/>
  <c r="I29" i="1"/>
  <c r="L56" i="1"/>
  <c r="K60" i="1"/>
  <c r="J29" i="1"/>
  <c r="K23" i="1"/>
  <c r="M56" i="1" l="1"/>
  <c r="L60" i="1"/>
  <c r="K25" i="1"/>
  <c r="K36" i="1" s="1"/>
  <c r="J36" i="1"/>
  <c r="K29" i="1" l="1"/>
  <c r="M60" i="1"/>
  <c r="N56" i="1"/>
  <c r="N60" i="1" s="1"/>
</calcChain>
</file>

<file path=xl/sharedStrings.xml><?xml version="1.0" encoding="utf-8"?>
<sst xmlns="http://schemas.openxmlformats.org/spreadsheetml/2006/main" count="107" uniqueCount="96">
  <si>
    <t>Roscommon County Transportation Authority</t>
  </si>
  <si>
    <t>Basic Information</t>
  </si>
  <si>
    <t>Municipality Name:</t>
  </si>
  <si>
    <t>Type (county, township, city, village):</t>
  </si>
  <si>
    <t>County</t>
  </si>
  <si>
    <t>County:</t>
  </si>
  <si>
    <t xml:space="preserve">Roscommon </t>
  </si>
  <si>
    <t>Population:</t>
  </si>
  <si>
    <t>Revenue</t>
  </si>
  <si>
    <t>Note: Do not include revenues for discretely-presented component units.</t>
  </si>
  <si>
    <t>Anticipated Revenue</t>
  </si>
  <si>
    <t>Federal contributions:</t>
  </si>
  <si>
    <t>State contributions:</t>
  </si>
  <si>
    <t>Contributions from other local gov'ts:</t>
  </si>
  <si>
    <t>Personal income tax:</t>
  </si>
  <si>
    <t>Property taxes:</t>
  </si>
  <si>
    <t>Other taxes:</t>
  </si>
  <si>
    <t>TOTAL TAX REVENUE:</t>
  </si>
  <si>
    <t>Licenses and permits:</t>
  </si>
  <si>
    <t>Utilities (water, electric, and transit):</t>
  </si>
  <si>
    <t>Sewerage and trash collection:</t>
  </si>
  <si>
    <t>Parks and recreation:</t>
  </si>
  <si>
    <t>Hospitals:</t>
  </si>
  <si>
    <t>Other services (parking, airports, housing, etc.):</t>
  </si>
  <si>
    <t>TOTAL REVENUE FROM SERVICES:</t>
  </si>
  <si>
    <t>Net interest and investment income:</t>
  </si>
  <si>
    <t>Employee pensions:</t>
  </si>
  <si>
    <t>Other revenues:</t>
  </si>
  <si>
    <t>TOTAL OTHER REVENUES:</t>
  </si>
  <si>
    <t>TOTAL REVENUE:</t>
  </si>
  <si>
    <t>Expenditures</t>
  </si>
  <si>
    <t>CURRENT YEAR</t>
  </si>
  <si>
    <t>Note: Do not list capital outlays separately. Include any capital expenditure in category to which capital applies.  Do not include expenditures by discretely-presented component units.</t>
  </si>
  <si>
    <t>General government:</t>
  </si>
  <si>
    <t>Public safety (police, fire, inspections):</t>
  </si>
  <si>
    <t>Corrections:</t>
  </si>
  <si>
    <t>Utilities (water, electric, transit):</t>
  </si>
  <si>
    <t>Sewerage and sanitation:</t>
  </si>
  <si>
    <t>Transportation (streets, highways, airports):</t>
  </si>
  <si>
    <t>Health and hospitals:</t>
  </si>
  <si>
    <t>Welfare, or human services:</t>
  </si>
  <si>
    <t>Community and economic development:</t>
  </si>
  <si>
    <t>Environment, parks, and recreation:</t>
  </si>
  <si>
    <t>Debt service:</t>
  </si>
  <si>
    <t>Other expenditures:</t>
  </si>
  <si>
    <t>TOTAL EXPENDITURES:</t>
  </si>
  <si>
    <t>Personnel</t>
  </si>
  <si>
    <t>Total employees (fire, police, admin):</t>
  </si>
  <si>
    <t>Total wages:</t>
  </si>
  <si>
    <t>Total benefits:</t>
  </si>
  <si>
    <t>TOTAL COMPENSATION:</t>
  </si>
  <si>
    <t>AVERAGE COMPENSATION:</t>
  </si>
  <si>
    <t>Fund Positions</t>
  </si>
  <si>
    <t>End of CURRENT YEAR</t>
  </si>
  <si>
    <t>GENERAL FUND</t>
  </si>
  <si>
    <t>General Fund cash balance:</t>
  </si>
  <si>
    <t>General Fund cash on-hand</t>
  </si>
  <si>
    <t>Receivables from other funds:</t>
  </si>
  <si>
    <t>General Fund total assets:</t>
  </si>
  <si>
    <t>Current accounts payable:</t>
  </si>
  <si>
    <t>Payables to other funds:</t>
  </si>
  <si>
    <t>Long-term debt:</t>
  </si>
  <si>
    <t>General Fund total liabilities</t>
  </si>
  <si>
    <t xml:space="preserve">                                                                                                                                 </t>
  </si>
  <si>
    <t>GENERAL FUND EQUITY:</t>
  </si>
  <si>
    <t>General Fund Reserved or Designated Funds:</t>
  </si>
  <si>
    <t>ALL OTHER FUNDS</t>
  </si>
  <si>
    <t>(exclude discretely presented component units)</t>
  </si>
  <si>
    <t>All other funds' cash balance:</t>
  </si>
  <si>
    <t>All other funds' cash on hand</t>
  </si>
  <si>
    <t>All other funds' total assets:</t>
  </si>
  <si>
    <t>Other funds payable:</t>
  </si>
  <si>
    <t>All other funds' total liabilities</t>
  </si>
  <si>
    <t>ALL OTHER FUNDS EQUITY:</t>
  </si>
  <si>
    <t>All other funds' Reserved or Designated Funds:</t>
  </si>
  <si>
    <t>Debt</t>
  </si>
  <si>
    <t>Short-term debt issued:</t>
  </si>
  <si>
    <t>Short-term debt repaid:</t>
  </si>
  <si>
    <t>Long-term debt issued:</t>
  </si>
  <si>
    <t>Long-term debt repaid:</t>
  </si>
  <si>
    <t>Short-term debt outstanding, end of year:</t>
  </si>
  <si>
    <t>Long-term debt outstanding, end of year:</t>
  </si>
  <si>
    <t>Pensions and Other Post-Employment Benefits</t>
  </si>
  <si>
    <t>(if applicable)</t>
  </si>
  <si>
    <t>PENSIONS</t>
  </si>
  <si>
    <t>Actuarial Accrued Liability:</t>
  </si>
  <si>
    <t>Actuarial Value of Assets:</t>
  </si>
  <si>
    <t>UNFUNDED ACTUARIAL ACCRUED LIABILITY (UAAL):</t>
  </si>
  <si>
    <t xml:space="preserve">   </t>
  </si>
  <si>
    <t>Actuarially Required Contribution (ARC):</t>
  </si>
  <si>
    <t>Contributions to Pensions:</t>
  </si>
  <si>
    <t>% OF FULL FUNDING CONTRIBUTED:</t>
  </si>
  <si>
    <t>OPEB</t>
  </si>
  <si>
    <t xml:space="preserve"> </t>
  </si>
  <si>
    <t>Annual Cost to Fully Fund:</t>
  </si>
  <si>
    <t>Contributions to OPEB: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</si>
</sst>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Protection="1"/>
    <xf numFmtId="0" fontId="0" fillId="2" borderId="0" xfId="0" applyFill="1" applyProtection="1"/>
    <xf numFmtId="0" fontId="0" fillId="0" borderId="0" xfId="0" applyProtection="1"/>
    <xf numFmtId="0" fontId="4" fillId="0" borderId="2" xfId="0" applyFont="1" applyBorder="1" applyProtection="1"/>
    <xf numFmtId="0" fontId="5" fillId="0" borderId="0" xfId="0" applyFont="1" applyBorder="1" applyProtection="1"/>
    <xf numFmtId="0" fontId="6" fillId="0" borderId="0" xfId="0" applyFont="1" applyAlignment="1" applyProtection="1">
      <alignment horizontal="right"/>
    </xf>
    <xf numFmtId="0" fontId="6" fillId="3" borderId="3" xfId="0" applyFont="1" applyFill="1" applyBorder="1" applyProtection="1">
      <protection locked="0"/>
    </xf>
    <xf numFmtId="0" fontId="6" fillId="0" borderId="0" xfId="0" applyFont="1" applyProtection="1"/>
    <xf numFmtId="3" fontId="6" fillId="3" borderId="3" xfId="0" applyNumberFormat="1" applyFont="1" applyFill="1" applyBorder="1" applyAlignment="1" applyProtection="1">
      <alignment horizontal="left"/>
      <protection locked="0"/>
    </xf>
    <xf numFmtId="0" fontId="4" fillId="0" borderId="4" xfId="0" applyFont="1" applyBorder="1" applyProtection="1"/>
    <xf numFmtId="0" fontId="7" fillId="0" borderId="4" xfId="0" applyFont="1" applyBorder="1" applyAlignment="1" applyProtection="1">
      <alignment horizontal="center"/>
    </xf>
    <xf numFmtId="0" fontId="7" fillId="0" borderId="4" xfId="0" applyFont="1" applyBorder="1" applyProtection="1"/>
    <xf numFmtId="0" fontId="7" fillId="0" borderId="4" xfId="0" applyFont="1" applyFill="1" applyBorder="1" applyProtection="1"/>
    <xf numFmtId="0" fontId="0" fillId="0" borderId="4" xfId="0" applyBorder="1"/>
    <xf numFmtId="0" fontId="6" fillId="0" borderId="4" xfId="0" applyFont="1" applyBorder="1" applyProtection="1"/>
    <xf numFmtId="0" fontId="6" fillId="0" borderId="4" xfId="0" applyFont="1" applyBorder="1" applyAlignment="1" applyProtection="1">
      <alignment horizontal="center"/>
    </xf>
    <xf numFmtId="0" fontId="6" fillId="0" borderId="4" xfId="0" applyFont="1" applyFill="1" applyBorder="1" applyProtection="1"/>
    <xf numFmtId="0" fontId="6" fillId="0" borderId="4" xfId="0" applyFont="1" applyBorder="1" applyAlignment="1" applyProtection="1">
      <alignment horizontal="right"/>
    </xf>
    <xf numFmtId="164" fontId="6" fillId="3" borderId="4" xfId="2" applyNumberFormat="1" applyFont="1" applyFill="1" applyBorder="1" applyProtection="1">
      <protection locked="0"/>
    </xf>
    <xf numFmtId="164" fontId="6" fillId="0" borderId="4" xfId="2" applyNumberFormat="1" applyFont="1" applyFill="1" applyBorder="1" applyProtection="1"/>
    <xf numFmtId="164" fontId="6" fillId="0" borderId="4" xfId="2" applyNumberFormat="1" applyFont="1" applyBorder="1" applyProtection="1"/>
    <xf numFmtId="0" fontId="4" fillId="0" borderId="4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left"/>
    </xf>
    <xf numFmtId="165" fontId="6" fillId="3" borderId="4" xfId="1" applyNumberFormat="1" applyFont="1" applyFill="1" applyBorder="1" applyProtection="1">
      <protection locked="0"/>
    </xf>
    <xf numFmtId="0" fontId="8" fillId="0" borderId="4" xfId="0" applyFont="1" applyBorder="1" applyAlignment="1" applyProtection="1">
      <alignment horizontal="right"/>
    </xf>
    <xf numFmtId="166" fontId="6" fillId="0" borderId="4" xfId="3" applyNumberFormat="1" applyFont="1" applyBorder="1" applyProtection="1"/>
    <xf numFmtId="0" fontId="0" fillId="4" borderId="4" xfId="0" applyFill="1" applyBorder="1"/>
    <xf numFmtId="42" fontId="9" fillId="4" borderId="4" xfId="2" applyNumberFormat="1" applyFont="1" applyFill="1" applyBorder="1"/>
    <xf numFmtId="42" fontId="6" fillId="4" borderId="4" xfId="2" applyNumberFormat="1" applyFont="1" applyFill="1" applyBorder="1"/>
    <xf numFmtId="0" fontId="1" fillId="0" borderId="4" xfId="0" applyFont="1" applyBorder="1"/>
    <xf numFmtId="0" fontId="1" fillId="4" borderId="4" xfId="0" applyFont="1" applyFill="1" applyBorder="1"/>
    <xf numFmtId="42" fontId="6" fillId="0" borderId="4" xfId="2" applyNumberFormat="1" applyFont="1" applyBorder="1"/>
    <xf numFmtId="42" fontId="9" fillId="0" borderId="4" xfId="2" applyNumberFormat="1" applyFont="1" applyBorder="1"/>
    <xf numFmtId="42" fontId="9" fillId="0" borderId="0" xfId="2" applyNumberFormat="1" applyFont="1"/>
    <xf numFmtId="10" fontId="9" fillId="0" borderId="4" xfId="2" applyNumberFormat="1" applyFont="1" applyBorder="1"/>
    <xf numFmtId="10" fontId="6" fillId="0" borderId="4" xfId="3" applyNumberFormat="1" applyFont="1" applyBorder="1" applyProtection="1"/>
    <xf numFmtId="0" fontId="9" fillId="0" borderId="4" xfId="2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5"/>
  <sheetViews>
    <sheetView tabSelected="1" topLeftCell="I10" workbookViewId="0">
      <selection activeCell="Q11" sqref="Q11"/>
    </sheetView>
  </sheetViews>
  <sheetFormatPr defaultRowHeight="14.25" x14ac:dyDescent="0.2"/>
  <cols>
    <col min="1" max="1" width="19.5" customWidth="1"/>
    <col min="4" max="12" width="9" customWidth="1"/>
    <col min="16" max="16" width="12.125" bestFit="1" customWidth="1"/>
  </cols>
  <sheetData>
    <row r="1" spans="1:17" ht="16.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5.75" thickTop="1" thickBot="1" x14ac:dyDescent="0.25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7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7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x14ac:dyDescent="0.2">
      <c r="A5" s="6" t="s">
        <v>2</v>
      </c>
      <c r="B5" s="7" t="s">
        <v>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7" x14ac:dyDescent="0.2">
      <c r="A6" s="6" t="s">
        <v>3</v>
      </c>
      <c r="B6" s="7" t="s">
        <v>4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x14ac:dyDescent="0.2">
      <c r="A7" s="6" t="s">
        <v>5</v>
      </c>
      <c r="B7" s="7" t="s">
        <v>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7" x14ac:dyDescent="0.2">
      <c r="A8" s="6" t="s">
        <v>7</v>
      </c>
      <c r="B8" s="9">
        <v>24656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7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7" x14ac:dyDescent="0.2">
      <c r="A11" s="10" t="s">
        <v>8</v>
      </c>
      <c r="B11" s="11">
        <v>2016</v>
      </c>
      <c r="C11" s="12"/>
      <c r="D11" s="12">
        <v>2004</v>
      </c>
      <c r="E11" s="12">
        <v>2005</v>
      </c>
      <c r="F11" s="12">
        <v>2006</v>
      </c>
      <c r="G11" s="12">
        <v>2007</v>
      </c>
      <c r="H11" s="12">
        <v>2008</v>
      </c>
      <c r="I11" s="12">
        <v>2009</v>
      </c>
      <c r="J11" s="12">
        <v>2010</v>
      </c>
      <c r="K11" s="12">
        <v>2011</v>
      </c>
      <c r="L11" s="12">
        <v>2012</v>
      </c>
      <c r="M11" s="12">
        <v>2013</v>
      </c>
      <c r="N11" s="12">
        <v>2014</v>
      </c>
      <c r="O11" s="12">
        <v>2015</v>
      </c>
      <c r="P11" s="13">
        <v>2016</v>
      </c>
      <c r="Q11" s="14"/>
    </row>
    <row r="12" spans="1:17" x14ac:dyDescent="0.2">
      <c r="A12" s="15" t="s">
        <v>9</v>
      </c>
      <c r="B12" s="16"/>
      <c r="C12" s="17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4"/>
      <c r="Q12" s="14"/>
    </row>
    <row r="13" spans="1:17" x14ac:dyDescent="0.2">
      <c r="A13" s="18"/>
      <c r="B13" s="15" t="s">
        <v>10</v>
      </c>
      <c r="C13" s="17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4"/>
      <c r="Q13" s="14"/>
    </row>
    <row r="14" spans="1:17" x14ac:dyDescent="0.2">
      <c r="A14" s="18" t="s">
        <v>11</v>
      </c>
      <c r="B14" s="19">
        <v>331053</v>
      </c>
      <c r="C14" s="20"/>
      <c r="D14" s="19">
        <v>153151</v>
      </c>
      <c r="E14" s="19">
        <v>212738</v>
      </c>
      <c r="F14" s="19">
        <v>265125</v>
      </c>
      <c r="G14" s="19">
        <v>268645</v>
      </c>
      <c r="H14" s="19">
        <v>264168</v>
      </c>
      <c r="I14" s="19">
        <v>263112</v>
      </c>
      <c r="J14" s="19">
        <v>312829</v>
      </c>
      <c r="K14" s="19">
        <v>334994</v>
      </c>
      <c r="L14" s="19">
        <v>519146.25</v>
      </c>
      <c r="M14" s="19">
        <v>420729.03</v>
      </c>
      <c r="N14" s="19">
        <v>294326.58</v>
      </c>
      <c r="O14" s="19">
        <v>547725</v>
      </c>
      <c r="P14" s="29">
        <v>281332</v>
      </c>
      <c r="Q14" s="27"/>
    </row>
    <row r="15" spans="1:17" x14ac:dyDescent="0.2">
      <c r="A15" s="18" t="s">
        <v>12</v>
      </c>
      <c r="B15" s="19">
        <v>765140</v>
      </c>
      <c r="C15" s="20"/>
      <c r="D15" s="19">
        <v>602500</v>
      </c>
      <c r="E15" s="19">
        <v>617933</v>
      </c>
      <c r="F15" s="19">
        <v>617863</v>
      </c>
      <c r="G15" s="19">
        <v>589449</v>
      </c>
      <c r="H15" s="19">
        <v>607450</v>
      </c>
      <c r="I15" s="19">
        <v>592751</v>
      </c>
      <c r="J15" s="19">
        <v>594405</v>
      </c>
      <c r="K15" s="19">
        <v>674591</v>
      </c>
      <c r="L15" s="19">
        <v>714544</v>
      </c>
      <c r="M15" s="19">
        <v>842192</v>
      </c>
      <c r="N15" s="19">
        <v>697955</v>
      </c>
      <c r="O15" s="19">
        <v>683658</v>
      </c>
      <c r="P15" s="29">
        <v>555881</v>
      </c>
      <c r="Q15" s="27"/>
    </row>
    <row r="16" spans="1:17" x14ac:dyDescent="0.2">
      <c r="A16" s="18" t="s">
        <v>13</v>
      </c>
      <c r="B16" s="19"/>
      <c r="C16" s="20"/>
      <c r="D16" s="19">
        <v>28709</v>
      </c>
      <c r="E16" s="19">
        <v>13640</v>
      </c>
      <c r="F16" s="19">
        <v>19659</v>
      </c>
      <c r="G16" s="19">
        <v>0</v>
      </c>
      <c r="H16" s="19"/>
      <c r="I16" s="19"/>
      <c r="J16" s="19"/>
      <c r="K16" s="19"/>
      <c r="L16" s="19"/>
      <c r="M16" s="19"/>
      <c r="N16" s="19"/>
      <c r="O16" s="19"/>
      <c r="P16" s="29"/>
      <c r="Q16" s="27"/>
    </row>
    <row r="17" spans="1:17" ht="15" x14ac:dyDescent="0.25">
      <c r="A17" s="18"/>
      <c r="B17" s="15"/>
      <c r="C17" s="17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30"/>
      <c r="Q17" s="14"/>
    </row>
    <row r="18" spans="1:17" ht="15" x14ac:dyDescent="0.25">
      <c r="A18" s="18" t="s">
        <v>14</v>
      </c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31"/>
      <c r="Q18" s="27"/>
    </row>
    <row r="19" spans="1:17" x14ac:dyDescent="0.2">
      <c r="A19" s="18" t="s">
        <v>15</v>
      </c>
      <c r="B19" s="19">
        <v>625000</v>
      </c>
      <c r="C19" s="20"/>
      <c r="D19" s="19">
        <v>498070</v>
      </c>
      <c r="E19" s="19">
        <v>525167</v>
      </c>
      <c r="F19" s="19">
        <v>550834</v>
      </c>
      <c r="G19" s="19">
        <v>570757</v>
      </c>
      <c r="H19" s="19">
        <v>606069</v>
      </c>
      <c r="I19" s="19">
        <v>684978</v>
      </c>
      <c r="J19" s="19">
        <v>690886</v>
      </c>
      <c r="K19" s="19">
        <v>673847</v>
      </c>
      <c r="L19" s="19">
        <v>642323.68999999994</v>
      </c>
      <c r="M19" s="19">
        <v>597085</v>
      </c>
      <c r="N19" s="19">
        <v>616317.63</v>
      </c>
      <c r="O19" s="19">
        <v>619624.28</v>
      </c>
      <c r="P19" s="29">
        <v>630551</v>
      </c>
      <c r="Q19" s="27"/>
    </row>
    <row r="20" spans="1:17" x14ac:dyDescent="0.2">
      <c r="A20" s="18" t="s">
        <v>16</v>
      </c>
      <c r="B20" s="19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9"/>
      <c r="Q20" s="27"/>
    </row>
    <row r="21" spans="1:17" x14ac:dyDescent="0.2">
      <c r="A21" s="18" t="s">
        <v>17</v>
      </c>
      <c r="B21" s="21">
        <f>SUM(B18:B20)</f>
        <v>625000</v>
      </c>
      <c r="C21" s="20"/>
      <c r="D21" s="21">
        <f t="shared" ref="D21:M21" si="0">SUM(D18:D20)</f>
        <v>498070</v>
      </c>
      <c r="E21" s="21">
        <f t="shared" si="0"/>
        <v>525167</v>
      </c>
      <c r="F21" s="21">
        <f t="shared" si="0"/>
        <v>550834</v>
      </c>
      <c r="G21" s="21">
        <f t="shared" si="0"/>
        <v>570757</v>
      </c>
      <c r="H21" s="21">
        <f t="shared" si="0"/>
        <v>606069</v>
      </c>
      <c r="I21" s="21">
        <f t="shared" si="0"/>
        <v>684978</v>
      </c>
      <c r="J21" s="21">
        <f t="shared" si="0"/>
        <v>690886</v>
      </c>
      <c r="K21" s="21">
        <f t="shared" si="0"/>
        <v>673847</v>
      </c>
      <c r="L21" s="21">
        <f t="shared" si="0"/>
        <v>642323.68999999994</v>
      </c>
      <c r="M21" s="21">
        <f t="shared" si="0"/>
        <v>597085</v>
      </c>
      <c r="N21" s="21">
        <v>616318</v>
      </c>
      <c r="O21" s="21">
        <v>619624</v>
      </c>
      <c r="P21" s="32">
        <f>SUM(P19:P20)</f>
        <v>630551</v>
      </c>
      <c r="Q21" s="14"/>
    </row>
    <row r="22" spans="1:17" x14ac:dyDescent="0.2">
      <c r="A22" s="18"/>
      <c r="B22" s="15"/>
      <c r="C22" s="17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32"/>
      <c r="Q22" s="14"/>
    </row>
    <row r="23" spans="1:17" x14ac:dyDescent="0.2">
      <c r="A23" s="18" t="s">
        <v>18</v>
      </c>
      <c r="B23" s="19"/>
      <c r="C23" s="20"/>
      <c r="D23" s="19">
        <f t="shared" ref="D23:K24" si="1">1.01*C23</f>
        <v>0</v>
      </c>
      <c r="E23" s="19">
        <f t="shared" si="1"/>
        <v>0</v>
      </c>
      <c r="F23" s="19">
        <f t="shared" si="1"/>
        <v>0</v>
      </c>
      <c r="G23" s="19">
        <f t="shared" si="1"/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19">
        <f t="shared" si="1"/>
        <v>0</v>
      </c>
      <c r="L23" s="19"/>
      <c r="M23" s="19"/>
      <c r="N23" s="19"/>
      <c r="O23" s="19"/>
      <c r="P23" s="29"/>
      <c r="Q23" s="27"/>
    </row>
    <row r="24" spans="1:17" x14ac:dyDescent="0.2">
      <c r="A24" s="18" t="s">
        <v>19</v>
      </c>
      <c r="B24" s="19"/>
      <c r="C24" s="20"/>
      <c r="D24" s="19"/>
      <c r="E24" s="19">
        <f t="shared" si="1"/>
        <v>0</v>
      </c>
      <c r="F24" s="19">
        <f t="shared" si="1"/>
        <v>0</v>
      </c>
      <c r="G24" s="19">
        <f t="shared" si="1"/>
        <v>0</v>
      </c>
      <c r="H24" s="19">
        <f t="shared" si="1"/>
        <v>0</v>
      </c>
      <c r="I24" s="19">
        <f t="shared" si="1"/>
        <v>0</v>
      </c>
      <c r="J24" s="19">
        <f t="shared" si="1"/>
        <v>0</v>
      </c>
      <c r="K24" s="19">
        <f t="shared" si="1"/>
        <v>0</v>
      </c>
      <c r="L24" s="19"/>
      <c r="M24" s="19"/>
      <c r="N24" s="19"/>
      <c r="O24" s="19"/>
      <c r="P24" s="29"/>
      <c r="Q24" s="27"/>
    </row>
    <row r="25" spans="1:17" x14ac:dyDescent="0.2">
      <c r="A25" s="18" t="s">
        <v>20</v>
      </c>
      <c r="B25" s="19"/>
      <c r="C25" s="20"/>
      <c r="D25" s="19">
        <f t="shared" ref="D25:K25" si="2">1.02*C25</f>
        <v>0</v>
      </c>
      <c r="E25" s="19">
        <f t="shared" si="2"/>
        <v>0</v>
      </c>
      <c r="F25" s="19">
        <f t="shared" si="2"/>
        <v>0</v>
      </c>
      <c r="G25" s="19">
        <f t="shared" si="2"/>
        <v>0</v>
      </c>
      <c r="H25" s="19">
        <f t="shared" si="2"/>
        <v>0</v>
      </c>
      <c r="I25" s="19">
        <f t="shared" si="2"/>
        <v>0</v>
      </c>
      <c r="J25" s="19">
        <f t="shared" si="2"/>
        <v>0</v>
      </c>
      <c r="K25" s="19">
        <f t="shared" si="2"/>
        <v>0</v>
      </c>
      <c r="L25" s="19"/>
      <c r="M25" s="19"/>
      <c r="N25" s="19"/>
      <c r="O25" s="19"/>
      <c r="P25" s="29"/>
      <c r="Q25" s="27"/>
    </row>
    <row r="26" spans="1:17" x14ac:dyDescent="0.2">
      <c r="A26" s="18" t="s">
        <v>21</v>
      </c>
      <c r="B26" s="19"/>
      <c r="C26" s="20"/>
      <c r="D26" s="19">
        <f t="shared" ref="D26:K26" si="3">1.01*C26</f>
        <v>0</v>
      </c>
      <c r="E26" s="19">
        <f t="shared" si="3"/>
        <v>0</v>
      </c>
      <c r="F26" s="19">
        <f t="shared" si="3"/>
        <v>0</v>
      </c>
      <c r="G26" s="19">
        <f t="shared" si="3"/>
        <v>0</v>
      </c>
      <c r="H26" s="19">
        <f t="shared" si="3"/>
        <v>0</v>
      </c>
      <c r="I26" s="19">
        <f t="shared" si="3"/>
        <v>0</v>
      </c>
      <c r="J26" s="19">
        <f t="shared" si="3"/>
        <v>0</v>
      </c>
      <c r="K26" s="19">
        <f t="shared" si="3"/>
        <v>0</v>
      </c>
      <c r="L26" s="19"/>
      <c r="M26" s="19"/>
      <c r="N26" s="19"/>
      <c r="O26" s="19"/>
      <c r="P26" s="29"/>
      <c r="Q26" s="27"/>
    </row>
    <row r="27" spans="1:17" x14ac:dyDescent="0.2">
      <c r="A27" s="18" t="s">
        <v>22</v>
      </c>
      <c r="B27" s="19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9"/>
      <c r="Q27" s="27"/>
    </row>
    <row r="28" spans="1:17" x14ac:dyDescent="0.2">
      <c r="A28" s="18" t="s">
        <v>23</v>
      </c>
      <c r="B28" s="19">
        <v>0</v>
      </c>
      <c r="C28" s="20"/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/>
      <c r="N28" s="19"/>
      <c r="O28" s="19"/>
      <c r="P28" s="29"/>
      <c r="Q28" s="27"/>
    </row>
    <row r="29" spans="1:17" x14ac:dyDescent="0.2">
      <c r="A29" s="18" t="s">
        <v>24</v>
      </c>
      <c r="B29" s="20"/>
      <c r="C29" s="20"/>
      <c r="D29" s="20">
        <f t="shared" ref="D29:I29" si="4">SUM(D23:D28)</f>
        <v>0</v>
      </c>
      <c r="E29" s="20">
        <f t="shared" si="4"/>
        <v>0</v>
      </c>
      <c r="F29" s="20">
        <f t="shared" si="4"/>
        <v>0</v>
      </c>
      <c r="G29" s="20">
        <f t="shared" si="4"/>
        <v>0</v>
      </c>
      <c r="H29" s="20">
        <f t="shared" si="4"/>
        <v>0</v>
      </c>
      <c r="I29" s="20">
        <f t="shared" si="4"/>
        <v>0</v>
      </c>
      <c r="J29" s="20">
        <f t="shared" ref="J29:K29" si="5">SUM(J23:J28)</f>
        <v>0</v>
      </c>
      <c r="K29" s="20">
        <f t="shared" si="5"/>
        <v>0</v>
      </c>
      <c r="L29" s="20"/>
      <c r="M29" s="20"/>
      <c r="N29" s="20"/>
      <c r="O29" s="20"/>
      <c r="P29" s="32"/>
      <c r="Q29" s="14"/>
    </row>
    <row r="30" spans="1:17" x14ac:dyDescent="0.2">
      <c r="A30" s="18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32"/>
      <c r="Q30" s="14"/>
    </row>
    <row r="31" spans="1:17" x14ac:dyDescent="0.2">
      <c r="A31" s="18" t="s">
        <v>25</v>
      </c>
      <c r="B31" s="19">
        <v>10727</v>
      </c>
      <c r="C31" s="20"/>
      <c r="D31" s="19">
        <v>14025</v>
      </c>
      <c r="E31" s="19">
        <v>24773</v>
      </c>
      <c r="F31" s="19">
        <v>84519</v>
      </c>
      <c r="G31" s="19">
        <v>81210</v>
      </c>
      <c r="H31" s="19">
        <v>71771</v>
      </c>
      <c r="I31" s="19">
        <v>30549</v>
      </c>
      <c r="J31" s="19">
        <v>22956</v>
      </c>
      <c r="K31" s="19">
        <v>17656</v>
      </c>
      <c r="L31" s="19">
        <v>16779.71</v>
      </c>
      <c r="M31" s="19">
        <v>18727.02</v>
      </c>
      <c r="N31" s="19">
        <v>12261.49</v>
      </c>
      <c r="O31" s="19">
        <v>14657.74</v>
      </c>
      <c r="P31" s="29">
        <v>15545</v>
      </c>
      <c r="Q31" s="27"/>
    </row>
    <row r="32" spans="1:17" x14ac:dyDescent="0.2">
      <c r="A32" s="18" t="s">
        <v>26</v>
      </c>
      <c r="B32" s="19">
        <v>2303849</v>
      </c>
      <c r="C32" s="20"/>
      <c r="D32" s="19">
        <v>1045139</v>
      </c>
      <c r="E32" s="19">
        <v>1002298</v>
      </c>
      <c r="F32" s="19">
        <v>1137692</v>
      </c>
      <c r="G32" s="19">
        <v>1292965</v>
      </c>
      <c r="H32" s="19">
        <v>1400831</v>
      </c>
      <c r="I32" s="19">
        <v>1570513</v>
      </c>
      <c r="J32" s="19">
        <v>1736812</v>
      </c>
      <c r="K32" s="19">
        <v>1909626</v>
      </c>
      <c r="L32" s="19">
        <v>2125120</v>
      </c>
      <c r="M32" s="19">
        <v>2303849</v>
      </c>
      <c r="N32" s="19">
        <v>2177719</v>
      </c>
      <c r="O32" s="19">
        <v>2067898</v>
      </c>
      <c r="P32" s="29">
        <v>2081932</v>
      </c>
      <c r="Q32" s="27"/>
    </row>
    <row r="33" spans="1:17" x14ac:dyDescent="0.2">
      <c r="A33" s="18" t="s">
        <v>27</v>
      </c>
      <c r="B33" s="19">
        <v>202241</v>
      </c>
      <c r="C33" s="20"/>
      <c r="D33" s="19">
        <v>183746</v>
      </c>
      <c r="E33" s="19">
        <v>209917</v>
      </c>
      <c r="F33" s="19">
        <v>192919</v>
      </c>
      <c r="G33" s="19">
        <v>171380</v>
      </c>
      <c r="H33" s="19">
        <v>195554</v>
      </c>
      <c r="I33" s="19">
        <v>194619</v>
      </c>
      <c r="J33" s="19">
        <v>183618</v>
      </c>
      <c r="K33" s="19">
        <v>187136</v>
      </c>
      <c r="L33" s="19">
        <v>183348.44</v>
      </c>
      <c r="M33" s="19">
        <v>202241</v>
      </c>
      <c r="N33" s="19">
        <v>162333</v>
      </c>
      <c r="O33" s="19">
        <v>240862</v>
      </c>
      <c r="P33" s="29">
        <v>117629</v>
      </c>
      <c r="Q33" s="27"/>
    </row>
    <row r="34" spans="1:17" x14ac:dyDescent="0.2">
      <c r="A34" s="18" t="s">
        <v>28</v>
      </c>
      <c r="B34" s="20">
        <f>SUM(B31:B33)</f>
        <v>2516817</v>
      </c>
      <c r="C34" s="20"/>
      <c r="D34" s="20">
        <f t="shared" ref="D34:N34" si="6">SUM(D31:D33)</f>
        <v>1242910</v>
      </c>
      <c r="E34" s="20">
        <f t="shared" si="6"/>
        <v>1236988</v>
      </c>
      <c r="F34" s="20">
        <f t="shared" si="6"/>
        <v>1415130</v>
      </c>
      <c r="G34" s="20">
        <f t="shared" si="6"/>
        <v>1545555</v>
      </c>
      <c r="H34" s="20">
        <f t="shared" si="6"/>
        <v>1668156</v>
      </c>
      <c r="I34" s="20">
        <f t="shared" si="6"/>
        <v>1795681</v>
      </c>
      <c r="J34" s="20">
        <f t="shared" si="6"/>
        <v>1943386</v>
      </c>
      <c r="K34" s="20">
        <f t="shared" si="6"/>
        <v>2114418</v>
      </c>
      <c r="L34" s="20">
        <f t="shared" si="6"/>
        <v>2325248.15</v>
      </c>
      <c r="M34" s="20">
        <f t="shared" si="6"/>
        <v>2524817.02</v>
      </c>
      <c r="N34" s="20">
        <f t="shared" si="6"/>
        <v>2352313.4900000002</v>
      </c>
      <c r="O34" s="20">
        <f>SUM(O31:O33)</f>
        <v>2323417.7400000002</v>
      </c>
      <c r="P34" s="28">
        <f>SUM(P31:P33)</f>
        <v>2215106</v>
      </c>
      <c r="Q34" s="27"/>
    </row>
    <row r="35" spans="1:17" x14ac:dyDescent="0.2">
      <c r="A35" s="18"/>
      <c r="B35" s="15"/>
      <c r="C35" s="17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33"/>
      <c r="Q35" s="14"/>
    </row>
    <row r="36" spans="1:17" x14ac:dyDescent="0.2">
      <c r="A36" s="18" t="s">
        <v>29</v>
      </c>
      <c r="B36" s="21">
        <v>4384823</v>
      </c>
      <c r="C36" s="20"/>
      <c r="D36" s="21">
        <f t="shared" ref="D36:O36" si="7">SUM(D31:D33,D24:D28,D23,D18:D20,D14:D16)</f>
        <v>2525340</v>
      </c>
      <c r="E36" s="21">
        <f t="shared" si="7"/>
        <v>2606466</v>
      </c>
      <c r="F36" s="21">
        <f t="shared" si="7"/>
        <v>2868611</v>
      </c>
      <c r="G36" s="21">
        <f t="shared" si="7"/>
        <v>2974406</v>
      </c>
      <c r="H36" s="21">
        <f t="shared" si="7"/>
        <v>3145843</v>
      </c>
      <c r="I36" s="21">
        <f t="shared" si="7"/>
        <v>3336522</v>
      </c>
      <c r="J36" s="21">
        <f t="shared" si="7"/>
        <v>3541506</v>
      </c>
      <c r="K36" s="21">
        <f t="shared" si="7"/>
        <v>3797850</v>
      </c>
      <c r="L36" s="21">
        <f t="shared" si="7"/>
        <v>4201262.09</v>
      </c>
      <c r="M36" s="21">
        <f t="shared" si="7"/>
        <v>4384823.05</v>
      </c>
      <c r="N36" s="21">
        <f t="shared" si="7"/>
        <v>3960912.7</v>
      </c>
      <c r="O36" s="21">
        <f t="shared" si="7"/>
        <v>4174425.0200000005</v>
      </c>
      <c r="P36" s="33"/>
      <c r="Q36" s="14"/>
    </row>
    <row r="37" spans="1:17" x14ac:dyDescent="0.2">
      <c r="A37" s="18"/>
      <c r="B37" s="15"/>
      <c r="C37" s="17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33"/>
      <c r="Q37" s="14"/>
    </row>
    <row r="38" spans="1:17" x14ac:dyDescent="0.2">
      <c r="A38" s="18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33"/>
      <c r="Q38" s="14"/>
    </row>
    <row r="39" spans="1:17" x14ac:dyDescent="0.2">
      <c r="A39" s="22" t="s">
        <v>30</v>
      </c>
      <c r="B39" s="11" t="s">
        <v>31</v>
      </c>
      <c r="C39" s="12"/>
      <c r="D39" s="12">
        <v>2004</v>
      </c>
      <c r="E39" s="12">
        <v>2005</v>
      </c>
      <c r="F39" s="12">
        <v>2006</v>
      </c>
      <c r="G39" s="12">
        <v>2007</v>
      </c>
      <c r="H39" s="12">
        <v>2008</v>
      </c>
      <c r="I39" s="12">
        <v>2009</v>
      </c>
      <c r="J39" s="12">
        <v>2010</v>
      </c>
      <c r="K39" s="12">
        <v>2011</v>
      </c>
      <c r="L39" s="12">
        <v>2012</v>
      </c>
      <c r="M39" s="12">
        <v>2013</v>
      </c>
      <c r="N39" s="12">
        <v>2014</v>
      </c>
      <c r="O39" s="12">
        <v>2015</v>
      </c>
      <c r="P39" s="37">
        <v>2016</v>
      </c>
      <c r="Q39" s="14"/>
    </row>
    <row r="40" spans="1:17" x14ac:dyDescent="0.2">
      <c r="A40" s="23" t="s">
        <v>32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33"/>
      <c r="Q40" s="14"/>
    </row>
    <row r="41" spans="1:17" x14ac:dyDescent="0.2">
      <c r="A41" s="18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33"/>
      <c r="Q41" s="14"/>
    </row>
    <row r="42" spans="1:17" x14ac:dyDescent="0.2">
      <c r="A42" s="18" t="s">
        <v>33</v>
      </c>
      <c r="B42" s="19">
        <v>0</v>
      </c>
      <c r="C42" s="15"/>
      <c r="D42" s="19">
        <f t="shared" ref="D42:K42" si="8">1.01*C42</f>
        <v>0</v>
      </c>
      <c r="E42" s="19">
        <f t="shared" si="8"/>
        <v>0</v>
      </c>
      <c r="F42" s="19">
        <f t="shared" si="8"/>
        <v>0</v>
      </c>
      <c r="G42" s="19">
        <f t="shared" si="8"/>
        <v>0</v>
      </c>
      <c r="H42" s="19">
        <f t="shared" si="8"/>
        <v>0</v>
      </c>
      <c r="I42" s="19">
        <f t="shared" si="8"/>
        <v>0</v>
      </c>
      <c r="J42" s="19">
        <f t="shared" si="8"/>
        <v>0</v>
      </c>
      <c r="K42" s="19">
        <f t="shared" si="8"/>
        <v>0</v>
      </c>
      <c r="L42" s="19"/>
      <c r="M42" s="19"/>
      <c r="N42" s="19"/>
      <c r="O42" s="19"/>
      <c r="P42" s="28"/>
      <c r="Q42" s="27"/>
    </row>
    <row r="43" spans="1:17" x14ac:dyDescent="0.2">
      <c r="A43" s="18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33"/>
      <c r="Q43" s="14"/>
    </row>
    <row r="44" spans="1:17" x14ac:dyDescent="0.2">
      <c r="A44" s="18" t="s">
        <v>34</v>
      </c>
      <c r="B44" s="19">
        <v>0</v>
      </c>
      <c r="C44" s="15"/>
      <c r="D44" s="19">
        <f t="shared" ref="D44:K44" si="9">1.02*C44</f>
        <v>0</v>
      </c>
      <c r="E44" s="19">
        <f t="shared" si="9"/>
        <v>0</v>
      </c>
      <c r="F44" s="19">
        <f t="shared" si="9"/>
        <v>0</v>
      </c>
      <c r="G44" s="19">
        <f t="shared" si="9"/>
        <v>0</v>
      </c>
      <c r="H44" s="19">
        <f t="shared" si="9"/>
        <v>0</v>
      </c>
      <c r="I44" s="19">
        <f t="shared" si="9"/>
        <v>0</v>
      </c>
      <c r="J44" s="19">
        <f t="shared" si="9"/>
        <v>0</v>
      </c>
      <c r="K44" s="19">
        <f t="shared" si="9"/>
        <v>0</v>
      </c>
      <c r="L44" s="19"/>
      <c r="M44" s="19"/>
      <c r="N44" s="19"/>
      <c r="O44" s="19"/>
      <c r="P44" s="28"/>
      <c r="Q44" s="27"/>
    </row>
    <row r="45" spans="1:17" x14ac:dyDescent="0.2">
      <c r="A45" s="18" t="s">
        <v>35</v>
      </c>
      <c r="B45" s="19"/>
      <c r="C45" s="15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28"/>
      <c r="Q45" s="27"/>
    </row>
    <row r="46" spans="1:17" x14ac:dyDescent="0.2">
      <c r="A46" s="18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33"/>
      <c r="Q46" s="14"/>
    </row>
    <row r="47" spans="1:17" x14ac:dyDescent="0.2">
      <c r="A47" s="18" t="s">
        <v>36</v>
      </c>
      <c r="B47" s="19">
        <v>38239</v>
      </c>
      <c r="C47" s="15"/>
      <c r="D47" s="19">
        <v>27587</v>
      </c>
      <c r="E47" s="19">
        <v>30656</v>
      </c>
      <c r="F47" s="19">
        <f t="shared" ref="F47" si="10">1.02*E47</f>
        <v>31269.119999999999</v>
      </c>
      <c r="G47" s="19">
        <v>27942</v>
      </c>
      <c r="H47" s="19">
        <v>21390</v>
      </c>
      <c r="I47" s="19">
        <v>29784</v>
      </c>
      <c r="J47" s="19">
        <v>30478</v>
      </c>
      <c r="K47" s="19">
        <v>35054</v>
      </c>
      <c r="L47" s="19">
        <v>39236</v>
      </c>
      <c r="M47" s="19">
        <v>38239</v>
      </c>
      <c r="N47" s="19">
        <v>41152</v>
      </c>
      <c r="O47" s="19">
        <v>41084</v>
      </c>
      <c r="P47" s="28">
        <v>40540</v>
      </c>
      <c r="Q47" s="27"/>
    </row>
    <row r="48" spans="1:17" x14ac:dyDescent="0.2">
      <c r="A48" s="18" t="s">
        <v>37</v>
      </c>
      <c r="B48" s="19">
        <v>0</v>
      </c>
      <c r="C48" s="15"/>
      <c r="D48" s="19">
        <v>0</v>
      </c>
      <c r="E48" s="19">
        <f t="shared" ref="E48:M48" si="11">1.01*D48</f>
        <v>0</v>
      </c>
      <c r="F48" s="19">
        <f t="shared" si="11"/>
        <v>0</v>
      </c>
      <c r="G48" s="19">
        <f t="shared" si="11"/>
        <v>0</v>
      </c>
      <c r="H48" s="19">
        <f t="shared" si="11"/>
        <v>0</v>
      </c>
      <c r="I48" s="19">
        <f t="shared" si="11"/>
        <v>0</v>
      </c>
      <c r="J48" s="19">
        <f t="shared" si="11"/>
        <v>0</v>
      </c>
      <c r="K48" s="19">
        <f t="shared" si="11"/>
        <v>0</v>
      </c>
      <c r="L48" s="19">
        <f t="shared" si="11"/>
        <v>0</v>
      </c>
      <c r="M48" s="19">
        <f t="shared" si="11"/>
        <v>0</v>
      </c>
      <c r="N48" s="19"/>
      <c r="O48" s="19"/>
      <c r="P48" s="28"/>
      <c r="Q48" s="27"/>
    </row>
    <row r="49" spans="1:17" x14ac:dyDescent="0.2">
      <c r="A49" s="18" t="s">
        <v>38</v>
      </c>
      <c r="B49" s="19">
        <v>0</v>
      </c>
      <c r="C49" s="15"/>
      <c r="D49" s="19"/>
      <c r="E49" s="19"/>
      <c r="F49" s="19">
        <v>0</v>
      </c>
      <c r="G49" s="19">
        <v>0</v>
      </c>
      <c r="H49" s="19">
        <f t="shared" ref="H49:M49" si="12">1.02*G49</f>
        <v>0</v>
      </c>
      <c r="I49" s="19">
        <f t="shared" si="12"/>
        <v>0</v>
      </c>
      <c r="J49" s="19">
        <f t="shared" si="12"/>
        <v>0</v>
      </c>
      <c r="K49" s="19">
        <f t="shared" si="12"/>
        <v>0</v>
      </c>
      <c r="L49" s="19">
        <f t="shared" si="12"/>
        <v>0</v>
      </c>
      <c r="M49" s="19">
        <f t="shared" si="12"/>
        <v>0</v>
      </c>
      <c r="N49" s="19"/>
      <c r="O49" s="19"/>
      <c r="P49" s="28"/>
      <c r="Q49" s="27"/>
    </row>
    <row r="50" spans="1:17" x14ac:dyDescent="0.2">
      <c r="A50" s="18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33"/>
      <c r="Q50" s="14"/>
    </row>
    <row r="51" spans="1:17" x14ac:dyDescent="0.2">
      <c r="A51" s="18" t="s">
        <v>39</v>
      </c>
      <c r="B51" s="19"/>
      <c r="C51" s="15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8"/>
      <c r="Q51" s="27"/>
    </row>
    <row r="52" spans="1:17" x14ac:dyDescent="0.2">
      <c r="A52" s="18" t="s">
        <v>40</v>
      </c>
      <c r="B52" s="19">
        <v>0</v>
      </c>
      <c r="C52" s="15"/>
      <c r="D52" s="19">
        <v>0</v>
      </c>
      <c r="E52" s="19">
        <f t="shared" ref="E52:M53" si="13">1.03*D52</f>
        <v>0</v>
      </c>
      <c r="F52" s="19">
        <f t="shared" si="13"/>
        <v>0</v>
      </c>
      <c r="G52" s="19">
        <f t="shared" si="13"/>
        <v>0</v>
      </c>
      <c r="H52" s="19">
        <f t="shared" si="13"/>
        <v>0</v>
      </c>
      <c r="I52" s="19">
        <f t="shared" si="13"/>
        <v>0</v>
      </c>
      <c r="J52" s="19">
        <f t="shared" si="13"/>
        <v>0</v>
      </c>
      <c r="K52" s="19">
        <f t="shared" si="13"/>
        <v>0</v>
      </c>
      <c r="L52" s="19">
        <f t="shared" si="13"/>
        <v>0</v>
      </c>
      <c r="M52" s="19">
        <f t="shared" si="13"/>
        <v>0</v>
      </c>
      <c r="N52" s="19"/>
      <c r="O52" s="19"/>
      <c r="P52" s="28"/>
      <c r="Q52" s="27"/>
    </row>
    <row r="53" spans="1:17" x14ac:dyDescent="0.2">
      <c r="A53" s="18" t="s">
        <v>41</v>
      </c>
      <c r="B53" s="19">
        <v>0</v>
      </c>
      <c r="C53" s="15"/>
      <c r="D53" s="19">
        <v>0</v>
      </c>
      <c r="E53" s="19">
        <f t="shared" si="13"/>
        <v>0</v>
      </c>
      <c r="F53" s="19">
        <f t="shared" si="13"/>
        <v>0</v>
      </c>
      <c r="G53" s="19">
        <f t="shared" si="13"/>
        <v>0</v>
      </c>
      <c r="H53" s="19">
        <f t="shared" si="13"/>
        <v>0</v>
      </c>
      <c r="I53" s="19">
        <f t="shared" si="13"/>
        <v>0</v>
      </c>
      <c r="J53" s="19">
        <f t="shared" si="13"/>
        <v>0</v>
      </c>
      <c r="K53" s="19">
        <f t="shared" si="13"/>
        <v>0</v>
      </c>
      <c r="L53" s="19">
        <f t="shared" si="13"/>
        <v>0</v>
      </c>
      <c r="M53" s="19">
        <f t="shared" si="13"/>
        <v>0</v>
      </c>
      <c r="N53" s="19"/>
      <c r="O53" s="19"/>
      <c r="P53" s="28"/>
      <c r="Q53" s="27"/>
    </row>
    <row r="54" spans="1:17" x14ac:dyDescent="0.2">
      <c r="A54" s="18" t="s">
        <v>42</v>
      </c>
      <c r="B54" s="19">
        <v>0</v>
      </c>
      <c r="C54" s="15"/>
      <c r="D54" s="19">
        <v>0</v>
      </c>
      <c r="E54" s="19">
        <f t="shared" ref="E54:M54" si="14">D54*1.023</f>
        <v>0</v>
      </c>
      <c r="F54" s="19">
        <f t="shared" si="14"/>
        <v>0</v>
      </c>
      <c r="G54" s="19">
        <f t="shared" si="14"/>
        <v>0</v>
      </c>
      <c r="H54" s="19">
        <f t="shared" si="14"/>
        <v>0</v>
      </c>
      <c r="I54" s="19">
        <f t="shared" si="14"/>
        <v>0</v>
      </c>
      <c r="J54" s="19">
        <f t="shared" si="14"/>
        <v>0</v>
      </c>
      <c r="K54" s="19">
        <f t="shared" si="14"/>
        <v>0</v>
      </c>
      <c r="L54" s="19">
        <f t="shared" si="14"/>
        <v>0</v>
      </c>
      <c r="M54" s="19">
        <f t="shared" si="14"/>
        <v>0</v>
      </c>
      <c r="N54" s="19"/>
      <c r="O54" s="19"/>
      <c r="P54" s="28"/>
      <c r="Q54" s="27"/>
    </row>
    <row r="55" spans="1:17" x14ac:dyDescent="0.2">
      <c r="A55" s="18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33"/>
      <c r="Q55" s="14"/>
    </row>
    <row r="56" spans="1:17" x14ac:dyDescent="0.2">
      <c r="A56" s="18" t="s">
        <v>43</v>
      </c>
      <c r="B56" s="19">
        <v>0</v>
      </c>
      <c r="C56" s="15"/>
      <c r="D56" s="19">
        <v>0</v>
      </c>
      <c r="E56" s="19">
        <f t="shared" ref="E56:M56" si="15">1.02*D56</f>
        <v>0</v>
      </c>
      <c r="F56" s="19">
        <f t="shared" si="15"/>
        <v>0</v>
      </c>
      <c r="G56" s="19">
        <f t="shared" si="15"/>
        <v>0</v>
      </c>
      <c r="H56" s="19">
        <f t="shared" si="15"/>
        <v>0</v>
      </c>
      <c r="I56" s="19">
        <f t="shared" si="15"/>
        <v>0</v>
      </c>
      <c r="J56" s="19">
        <f t="shared" si="15"/>
        <v>0</v>
      </c>
      <c r="K56" s="19">
        <f t="shared" si="15"/>
        <v>0</v>
      </c>
      <c r="L56" s="19">
        <f t="shared" si="15"/>
        <v>0</v>
      </c>
      <c r="M56" s="19">
        <f t="shared" si="15"/>
        <v>0</v>
      </c>
      <c r="N56" s="19">
        <f>1.02*M56</f>
        <v>0</v>
      </c>
      <c r="O56" s="19"/>
      <c r="P56" s="28"/>
      <c r="Q56" s="27"/>
    </row>
    <row r="57" spans="1:17" x14ac:dyDescent="0.2">
      <c r="A57" s="18" t="s">
        <v>26</v>
      </c>
      <c r="B57" s="19">
        <v>110877</v>
      </c>
      <c r="C57" s="15"/>
      <c r="D57" s="19">
        <v>72446</v>
      </c>
      <c r="E57" s="19">
        <v>79043</v>
      </c>
      <c r="F57" s="19">
        <v>76833</v>
      </c>
      <c r="G57" s="19">
        <v>73792</v>
      </c>
      <c r="H57" s="19">
        <v>75564</v>
      </c>
      <c r="I57" s="19">
        <v>80412</v>
      </c>
      <c r="J57" s="19">
        <v>71376</v>
      </c>
      <c r="K57" s="19">
        <v>71376</v>
      </c>
      <c r="L57" s="19">
        <v>99923</v>
      </c>
      <c r="M57" s="19">
        <v>110877</v>
      </c>
      <c r="N57" s="19">
        <v>155490</v>
      </c>
      <c r="O57" s="19">
        <v>87336.08</v>
      </c>
      <c r="P57" s="28">
        <v>101888</v>
      </c>
      <c r="Q57" s="27"/>
    </row>
    <row r="58" spans="1:17" x14ac:dyDescent="0.2">
      <c r="A58" s="18" t="s">
        <v>44</v>
      </c>
      <c r="B58" s="19">
        <v>803460</v>
      </c>
      <c r="C58" s="15"/>
      <c r="D58" s="19">
        <v>103606</v>
      </c>
      <c r="E58" s="19">
        <v>192985</v>
      </c>
      <c r="F58" s="19">
        <v>256018</v>
      </c>
      <c r="G58" s="19">
        <v>324931</v>
      </c>
      <c r="H58" s="19">
        <v>409885</v>
      </c>
      <c r="I58" s="19">
        <v>609231</v>
      </c>
      <c r="J58" s="19">
        <v>650654</v>
      </c>
      <c r="K58" s="19">
        <v>651432</v>
      </c>
      <c r="L58" s="19">
        <v>760617</v>
      </c>
      <c r="M58" s="19">
        <v>803460</v>
      </c>
      <c r="N58" s="19">
        <v>858645.85</v>
      </c>
      <c r="O58" s="19">
        <v>385761</v>
      </c>
      <c r="P58" s="28">
        <v>393139</v>
      </c>
      <c r="Q58" s="27"/>
    </row>
    <row r="59" spans="1:17" x14ac:dyDescent="0.2">
      <c r="A59" s="18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33"/>
      <c r="Q59" s="14"/>
    </row>
    <row r="60" spans="1:17" x14ac:dyDescent="0.2">
      <c r="A60" s="18" t="s">
        <v>45</v>
      </c>
      <c r="B60" s="21">
        <f>SUM(B56:B58,B51:B54,B47:B49,B44:B45,B42)</f>
        <v>952576</v>
      </c>
      <c r="C60" s="21"/>
      <c r="D60" s="21">
        <f t="shared" ref="D60:N60" si="16">SUM(D56:D58,D51:D54,D47:D49,D44:D45,D42)</f>
        <v>203639</v>
      </c>
      <c r="E60" s="21">
        <f t="shared" si="16"/>
        <v>302684</v>
      </c>
      <c r="F60" s="21">
        <f t="shared" si="16"/>
        <v>364120.12</v>
      </c>
      <c r="G60" s="21">
        <f t="shared" si="16"/>
        <v>426665</v>
      </c>
      <c r="H60" s="21">
        <f t="shared" si="16"/>
        <v>506839</v>
      </c>
      <c r="I60" s="21">
        <f t="shared" si="16"/>
        <v>719427</v>
      </c>
      <c r="J60" s="21">
        <f t="shared" si="16"/>
        <v>752508</v>
      </c>
      <c r="K60" s="21">
        <f t="shared" si="16"/>
        <v>757862</v>
      </c>
      <c r="L60" s="21">
        <f t="shared" si="16"/>
        <v>899776</v>
      </c>
      <c r="M60" s="21">
        <f t="shared" si="16"/>
        <v>952576</v>
      </c>
      <c r="N60" s="21">
        <f t="shared" si="16"/>
        <v>1055287.8500000001</v>
      </c>
      <c r="O60" s="21">
        <f>SUM(O57:O59)</f>
        <v>473097.08</v>
      </c>
      <c r="P60" s="33">
        <f>SUM(P57:P59)</f>
        <v>495027</v>
      </c>
      <c r="Q60" s="14"/>
    </row>
    <row r="61" spans="1:17" x14ac:dyDescent="0.2">
      <c r="A61" s="18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33"/>
      <c r="Q61" s="14"/>
    </row>
    <row r="62" spans="1:17" x14ac:dyDescent="0.2">
      <c r="A62" s="18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33"/>
      <c r="Q62" s="14"/>
    </row>
    <row r="63" spans="1:17" x14ac:dyDescent="0.2">
      <c r="A63" s="22" t="s">
        <v>46</v>
      </c>
      <c r="B63" s="11" t="s">
        <v>31</v>
      </c>
      <c r="C63" s="12"/>
      <c r="D63" s="12">
        <v>2004</v>
      </c>
      <c r="E63" s="12">
        <v>2005</v>
      </c>
      <c r="F63" s="12">
        <v>2006</v>
      </c>
      <c r="G63" s="12">
        <v>2007</v>
      </c>
      <c r="H63" s="12">
        <v>2008</v>
      </c>
      <c r="I63" s="12">
        <v>2009</v>
      </c>
      <c r="J63" s="12">
        <v>2010</v>
      </c>
      <c r="K63" s="12">
        <v>2011</v>
      </c>
      <c r="L63" s="12">
        <v>2012</v>
      </c>
      <c r="M63" s="12">
        <v>2013</v>
      </c>
      <c r="N63" s="12">
        <v>2014</v>
      </c>
      <c r="O63" s="12">
        <v>2015</v>
      </c>
      <c r="P63" s="37">
        <v>2016</v>
      </c>
      <c r="Q63" s="14"/>
    </row>
    <row r="64" spans="1:17" x14ac:dyDescent="0.2">
      <c r="A64" s="18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33"/>
      <c r="Q64" s="14"/>
    </row>
    <row r="65" spans="1:17" x14ac:dyDescent="0.2">
      <c r="A65" s="18" t="s">
        <v>47</v>
      </c>
      <c r="B65" s="24">
        <v>0</v>
      </c>
      <c r="C65" s="15"/>
      <c r="D65" s="24">
        <f t="shared" ref="D65:K65" si="17">1.02*C65</f>
        <v>0</v>
      </c>
      <c r="E65" s="24">
        <f t="shared" si="17"/>
        <v>0</v>
      </c>
      <c r="F65" s="24">
        <f t="shared" si="17"/>
        <v>0</v>
      </c>
      <c r="G65" s="24">
        <f t="shared" si="17"/>
        <v>0</v>
      </c>
      <c r="H65" s="24">
        <f t="shared" si="17"/>
        <v>0</v>
      </c>
      <c r="I65" s="24">
        <f t="shared" si="17"/>
        <v>0</v>
      </c>
      <c r="J65" s="24">
        <f t="shared" si="17"/>
        <v>0</v>
      </c>
      <c r="K65" s="24">
        <f t="shared" si="17"/>
        <v>0</v>
      </c>
      <c r="L65" s="24"/>
      <c r="M65" s="24"/>
      <c r="N65" s="24"/>
      <c r="O65" s="24"/>
      <c r="P65" s="28"/>
      <c r="Q65" s="27"/>
    </row>
    <row r="66" spans="1:17" x14ac:dyDescent="0.2">
      <c r="A66" s="18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33"/>
      <c r="Q66" s="14"/>
    </row>
    <row r="67" spans="1:17" x14ac:dyDescent="0.2">
      <c r="A67" s="18" t="s">
        <v>48</v>
      </c>
      <c r="B67" s="19">
        <v>903217</v>
      </c>
      <c r="C67" s="15"/>
      <c r="D67" s="19">
        <v>679712</v>
      </c>
      <c r="E67" s="19">
        <v>751819</v>
      </c>
      <c r="F67" s="19">
        <v>744983</v>
      </c>
      <c r="G67" s="19">
        <v>754169</v>
      </c>
      <c r="H67" s="19">
        <v>804767</v>
      </c>
      <c r="I67" s="19">
        <v>841657</v>
      </c>
      <c r="J67" s="19">
        <v>841694</v>
      </c>
      <c r="K67" s="19">
        <v>850272</v>
      </c>
      <c r="L67" s="19">
        <v>901688.64</v>
      </c>
      <c r="M67" s="19">
        <v>903216.71</v>
      </c>
      <c r="N67" s="19">
        <v>858645.85</v>
      </c>
      <c r="O67" s="19">
        <v>993510</v>
      </c>
      <c r="P67" s="28">
        <v>958589</v>
      </c>
      <c r="Q67" s="27"/>
    </row>
    <row r="68" spans="1:17" x14ac:dyDescent="0.2">
      <c r="A68" s="18" t="s">
        <v>49</v>
      </c>
      <c r="B68" s="19">
        <v>379135</v>
      </c>
      <c r="C68" s="15"/>
      <c r="D68" s="19">
        <v>311164</v>
      </c>
      <c r="E68" s="19">
        <v>373215</v>
      </c>
      <c r="F68" s="19">
        <v>360315</v>
      </c>
      <c r="G68" s="19">
        <v>323615</v>
      </c>
      <c r="H68" s="19">
        <v>340476</v>
      </c>
      <c r="I68" s="19">
        <v>308655</v>
      </c>
      <c r="J68" s="19">
        <v>349156</v>
      </c>
      <c r="K68" s="19">
        <v>391326</v>
      </c>
      <c r="L68" s="19">
        <v>341854</v>
      </c>
      <c r="M68" s="19">
        <v>379135</v>
      </c>
      <c r="N68" s="19">
        <v>269025.94</v>
      </c>
      <c r="O68" s="19">
        <v>263719</v>
      </c>
      <c r="P68" s="28">
        <v>303552</v>
      </c>
      <c r="Q68" s="27"/>
    </row>
    <row r="69" spans="1:17" x14ac:dyDescent="0.2">
      <c r="A69" s="18" t="s">
        <v>50</v>
      </c>
      <c r="B69" s="21">
        <f>B68+B67</f>
        <v>1282352</v>
      </c>
      <c r="C69" s="21"/>
      <c r="D69" s="21">
        <f t="shared" ref="D69:M69" si="18">D68+D67</f>
        <v>990876</v>
      </c>
      <c r="E69" s="21">
        <f t="shared" si="18"/>
        <v>1125034</v>
      </c>
      <c r="F69" s="21">
        <f t="shared" si="18"/>
        <v>1105298</v>
      </c>
      <c r="G69" s="21">
        <f t="shared" si="18"/>
        <v>1077784</v>
      </c>
      <c r="H69" s="21">
        <f t="shared" si="18"/>
        <v>1145243</v>
      </c>
      <c r="I69" s="21">
        <f t="shared" si="18"/>
        <v>1150312</v>
      </c>
      <c r="J69" s="21">
        <f t="shared" si="18"/>
        <v>1190850</v>
      </c>
      <c r="K69" s="21">
        <f t="shared" si="18"/>
        <v>1241598</v>
      </c>
      <c r="L69" s="21">
        <f t="shared" si="18"/>
        <v>1243542.6400000001</v>
      </c>
      <c r="M69" s="21">
        <f t="shared" si="18"/>
        <v>1282351.71</v>
      </c>
      <c r="N69" s="21">
        <f>SUM(N67:N68)</f>
        <v>1127671.79</v>
      </c>
      <c r="O69" s="21">
        <v>1257229</v>
      </c>
      <c r="P69" s="33">
        <f>SUM(P67:P68)</f>
        <v>1262141</v>
      </c>
      <c r="Q69" s="14"/>
    </row>
    <row r="70" spans="1:17" x14ac:dyDescent="0.2">
      <c r="A70" s="18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33"/>
      <c r="Q70" s="14"/>
    </row>
    <row r="71" spans="1:17" x14ac:dyDescent="0.2">
      <c r="A71" s="18" t="s">
        <v>51</v>
      </c>
      <c r="B71" s="21">
        <f>IF(B65=0,0,B69/B65)</f>
        <v>0</v>
      </c>
      <c r="C71" s="21"/>
      <c r="D71" s="21">
        <f t="shared" ref="D71:K71" si="19">IF(D65=0,0,D69/D65)</f>
        <v>0</v>
      </c>
      <c r="E71" s="21">
        <f t="shared" si="19"/>
        <v>0</v>
      </c>
      <c r="F71" s="21">
        <f t="shared" si="19"/>
        <v>0</v>
      </c>
      <c r="G71" s="21">
        <f t="shared" si="19"/>
        <v>0</v>
      </c>
      <c r="H71" s="21">
        <f t="shared" si="19"/>
        <v>0</v>
      </c>
      <c r="I71" s="21">
        <f t="shared" si="19"/>
        <v>0</v>
      </c>
      <c r="J71" s="21">
        <f t="shared" si="19"/>
        <v>0</v>
      </c>
      <c r="K71" s="21">
        <f t="shared" si="19"/>
        <v>0</v>
      </c>
      <c r="L71" s="21"/>
      <c r="M71" s="21">
        <f>IF(M65=0,0,M69/M65)</f>
        <v>0</v>
      </c>
      <c r="N71" s="21"/>
      <c r="O71" s="21">
        <f t="shared" ref="O71" si="20">IF(O65=0,0,O69/O65)</f>
        <v>0</v>
      </c>
      <c r="P71" s="33"/>
      <c r="Q71" s="14"/>
    </row>
    <row r="72" spans="1:17" x14ac:dyDescent="0.2">
      <c r="A72" s="18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33"/>
      <c r="Q72" s="14"/>
    </row>
    <row r="73" spans="1:17" x14ac:dyDescent="0.2">
      <c r="A73" s="18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33"/>
      <c r="Q73" s="14"/>
    </row>
    <row r="74" spans="1:17" x14ac:dyDescent="0.2">
      <c r="A74" s="22" t="s">
        <v>52</v>
      </c>
      <c r="B74" s="11" t="s">
        <v>53</v>
      </c>
      <c r="C74" s="12"/>
      <c r="D74" s="12">
        <v>2004</v>
      </c>
      <c r="E74" s="12">
        <v>2005</v>
      </c>
      <c r="F74" s="12">
        <v>2006</v>
      </c>
      <c r="G74" s="12">
        <v>2007</v>
      </c>
      <c r="H74" s="12">
        <v>2008</v>
      </c>
      <c r="I74" s="12">
        <v>2009</v>
      </c>
      <c r="J74" s="12">
        <v>2010</v>
      </c>
      <c r="K74" s="12">
        <v>2011</v>
      </c>
      <c r="L74" s="12">
        <v>2012</v>
      </c>
      <c r="M74" s="12">
        <v>2013</v>
      </c>
      <c r="N74" s="12">
        <v>2014</v>
      </c>
      <c r="O74" s="12">
        <v>2015</v>
      </c>
      <c r="P74" s="37">
        <v>2016</v>
      </c>
      <c r="Q74" s="14"/>
    </row>
    <row r="75" spans="1:17" x14ac:dyDescent="0.2">
      <c r="A75" s="18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33"/>
      <c r="Q75" s="14"/>
    </row>
    <row r="76" spans="1:17" x14ac:dyDescent="0.2">
      <c r="A76" s="25" t="s">
        <v>54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33"/>
      <c r="Q76" s="14"/>
    </row>
    <row r="77" spans="1:17" x14ac:dyDescent="0.2">
      <c r="A77" s="18" t="s">
        <v>55</v>
      </c>
      <c r="B77" s="19">
        <v>2281525</v>
      </c>
      <c r="C77" s="15"/>
      <c r="D77" s="19">
        <v>1395745</v>
      </c>
      <c r="E77" s="19">
        <v>1229016</v>
      </c>
      <c r="F77" s="19">
        <v>1533943</v>
      </c>
      <c r="G77" s="19">
        <v>1416390</v>
      </c>
      <c r="H77" s="19">
        <v>1548531</v>
      </c>
      <c r="I77" s="19">
        <v>1738829</v>
      </c>
      <c r="J77" s="19">
        <v>1900283</v>
      </c>
      <c r="K77" s="19">
        <v>2042106</v>
      </c>
      <c r="L77" s="19">
        <v>1814210</v>
      </c>
      <c r="M77" s="19">
        <v>2281525</v>
      </c>
      <c r="N77" s="19">
        <v>2544934.11</v>
      </c>
      <c r="O77" s="19">
        <v>2313765</v>
      </c>
      <c r="P77" s="28">
        <v>2339893</v>
      </c>
      <c r="Q77" s="27"/>
    </row>
    <row r="78" spans="1:17" x14ac:dyDescent="0.2">
      <c r="A78" s="2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33"/>
      <c r="Q78" s="14"/>
    </row>
    <row r="79" spans="1:17" x14ac:dyDescent="0.2">
      <c r="A79" s="18" t="s">
        <v>56</v>
      </c>
      <c r="B79" s="19">
        <v>398906</v>
      </c>
      <c r="C79" s="15"/>
      <c r="D79" s="19">
        <v>975888</v>
      </c>
      <c r="E79" s="19">
        <v>122389</v>
      </c>
      <c r="F79" s="19">
        <v>483943</v>
      </c>
      <c r="G79" s="19">
        <v>216390</v>
      </c>
      <c r="H79" s="19">
        <v>298531</v>
      </c>
      <c r="I79" s="19">
        <v>588076</v>
      </c>
      <c r="J79" s="19">
        <v>450283</v>
      </c>
      <c r="K79" s="19">
        <v>392106</v>
      </c>
      <c r="L79" s="19">
        <v>254575</v>
      </c>
      <c r="M79" s="19">
        <v>398905.85</v>
      </c>
      <c r="N79" s="19">
        <v>886299.45</v>
      </c>
      <c r="O79" s="19">
        <v>656268</v>
      </c>
      <c r="P79" s="28">
        <v>421411</v>
      </c>
      <c r="Q79" s="27"/>
    </row>
    <row r="80" spans="1:17" x14ac:dyDescent="0.2">
      <c r="A80" s="18"/>
      <c r="B80" s="19">
        <v>1755263</v>
      </c>
      <c r="C80" s="15"/>
      <c r="D80" s="19">
        <v>419857</v>
      </c>
      <c r="E80" s="19">
        <v>1106627</v>
      </c>
      <c r="F80" s="19">
        <v>1050000</v>
      </c>
      <c r="G80" s="19">
        <v>1200000</v>
      </c>
      <c r="H80" s="19">
        <v>1250000</v>
      </c>
      <c r="I80" s="19">
        <v>1150753</v>
      </c>
      <c r="J80" s="19">
        <v>1450000</v>
      </c>
      <c r="K80" s="19">
        <v>1650000</v>
      </c>
      <c r="L80" s="19">
        <v>1650000</v>
      </c>
      <c r="M80" s="19">
        <v>1755263</v>
      </c>
      <c r="N80" s="19">
        <v>1658634.66</v>
      </c>
      <c r="O80" s="19">
        <v>1657497</v>
      </c>
      <c r="P80" s="28">
        <v>1918482</v>
      </c>
      <c r="Q80" s="27"/>
    </row>
    <row r="81" spans="1:17" x14ac:dyDescent="0.2">
      <c r="A81" s="18" t="s">
        <v>58</v>
      </c>
      <c r="B81" s="19">
        <v>2154169</v>
      </c>
      <c r="C81" s="15"/>
      <c r="D81" s="19">
        <f>D78+D79+D80</f>
        <v>1395745</v>
      </c>
      <c r="E81" s="19">
        <f>E78+E79+E80</f>
        <v>1229016</v>
      </c>
      <c r="F81" s="19">
        <f>F79+F80</f>
        <v>1533943</v>
      </c>
      <c r="G81" s="19">
        <f>G79+G80</f>
        <v>1416390</v>
      </c>
      <c r="H81" s="19">
        <f t="shared" ref="H81:M81" si="21">H79+H80</f>
        <v>1548531</v>
      </c>
      <c r="I81" s="19">
        <f t="shared" si="21"/>
        <v>1738829</v>
      </c>
      <c r="J81" s="19">
        <f t="shared" si="21"/>
        <v>1900283</v>
      </c>
      <c r="K81" s="19">
        <f t="shared" si="21"/>
        <v>2042106</v>
      </c>
      <c r="L81" s="19">
        <f t="shared" si="21"/>
        <v>1904575</v>
      </c>
      <c r="M81" s="19">
        <f t="shared" si="21"/>
        <v>2154168.85</v>
      </c>
      <c r="N81" s="19">
        <v>2544934.11</v>
      </c>
      <c r="O81" s="19">
        <v>2313765</v>
      </c>
      <c r="P81" s="28">
        <f>SUM(P79:P80)</f>
        <v>2339893</v>
      </c>
      <c r="Q81" s="27"/>
    </row>
    <row r="82" spans="1:17" x14ac:dyDescent="0.2">
      <c r="A82" s="18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33"/>
      <c r="Q82" s="14"/>
    </row>
    <row r="83" spans="1:17" x14ac:dyDescent="0.2">
      <c r="A83" s="18" t="s">
        <v>59</v>
      </c>
      <c r="B83" s="19">
        <v>12675</v>
      </c>
      <c r="C83" s="15"/>
      <c r="D83" s="19">
        <v>42440</v>
      </c>
      <c r="E83" s="19">
        <v>30851</v>
      </c>
      <c r="F83" s="19">
        <v>23818</v>
      </c>
      <c r="G83" s="19">
        <v>17035</v>
      </c>
      <c r="H83" s="19">
        <v>5203</v>
      </c>
      <c r="I83" s="19">
        <v>118175</v>
      </c>
      <c r="J83" s="19">
        <v>1076</v>
      </c>
      <c r="K83" s="19">
        <v>8452</v>
      </c>
      <c r="L83" s="19">
        <v>9912</v>
      </c>
      <c r="M83" s="19">
        <v>12675</v>
      </c>
      <c r="N83" s="19">
        <v>19386.560000000001</v>
      </c>
      <c r="O83" s="19">
        <v>5371</v>
      </c>
      <c r="P83" s="28">
        <v>3925</v>
      </c>
      <c r="Q83" s="14"/>
    </row>
    <row r="84" spans="1:17" x14ac:dyDescent="0.2">
      <c r="A84" s="18" t="s">
        <v>60</v>
      </c>
      <c r="B84" s="19">
        <v>44021</v>
      </c>
      <c r="C84" s="15"/>
      <c r="D84" s="19">
        <v>176868</v>
      </c>
      <c r="E84" s="19">
        <v>154328</v>
      </c>
      <c r="F84" s="19">
        <v>117612</v>
      </c>
      <c r="G84" s="19">
        <v>29150</v>
      </c>
      <c r="H84" s="19">
        <v>51842</v>
      </c>
      <c r="I84" s="19">
        <v>67987</v>
      </c>
      <c r="J84" s="19">
        <v>43160</v>
      </c>
      <c r="K84" s="19">
        <v>45973</v>
      </c>
      <c r="L84" s="19">
        <v>43923.47</v>
      </c>
      <c r="M84" s="19">
        <v>44021</v>
      </c>
      <c r="N84" s="19">
        <v>0</v>
      </c>
      <c r="O84" s="19">
        <v>0</v>
      </c>
      <c r="P84" s="28">
        <v>0</v>
      </c>
      <c r="Q84" s="14"/>
    </row>
    <row r="85" spans="1:17" x14ac:dyDescent="0.2">
      <c r="A85" s="18" t="s">
        <v>61</v>
      </c>
      <c r="B85" s="19">
        <v>85725</v>
      </c>
      <c r="C85" s="15"/>
      <c r="D85" s="19">
        <v>61648</v>
      </c>
      <c r="E85" s="19">
        <v>62267</v>
      </c>
      <c r="F85" s="19">
        <v>46282</v>
      </c>
      <c r="G85" s="19">
        <v>38746</v>
      </c>
      <c r="H85" s="19">
        <v>66496</v>
      </c>
      <c r="I85" s="19">
        <v>89262</v>
      </c>
      <c r="J85" s="19">
        <v>100747</v>
      </c>
      <c r="K85" s="19">
        <v>91201</v>
      </c>
      <c r="L85" s="19">
        <v>85864</v>
      </c>
      <c r="M85" s="19">
        <v>85725</v>
      </c>
      <c r="N85" s="19">
        <v>0</v>
      </c>
      <c r="O85" s="19">
        <v>0</v>
      </c>
      <c r="P85" s="28">
        <v>0</v>
      </c>
      <c r="Q85" s="14"/>
    </row>
    <row r="86" spans="1:17" x14ac:dyDescent="0.2">
      <c r="A86" s="18" t="s">
        <v>62</v>
      </c>
      <c r="B86" s="19">
        <f>SUM(B83:B85)</f>
        <v>142421</v>
      </c>
      <c r="C86" s="15"/>
      <c r="D86" s="19">
        <f>D83+D84+D85</f>
        <v>280956</v>
      </c>
      <c r="E86" s="19">
        <f>E83+E84+E85</f>
        <v>247446</v>
      </c>
      <c r="F86" s="19">
        <f>F83+F84+F85</f>
        <v>187712</v>
      </c>
      <c r="G86" s="19">
        <f t="shared" ref="G86:M86" si="22">G83+G84+G85</f>
        <v>84931</v>
      </c>
      <c r="H86" s="19">
        <f t="shared" si="22"/>
        <v>123541</v>
      </c>
      <c r="I86" s="19">
        <f t="shared" si="22"/>
        <v>275424</v>
      </c>
      <c r="J86" s="19">
        <f t="shared" si="22"/>
        <v>144983</v>
      </c>
      <c r="K86" s="19">
        <f t="shared" si="22"/>
        <v>145626</v>
      </c>
      <c r="L86" s="19">
        <f t="shared" si="22"/>
        <v>139699.47</v>
      </c>
      <c r="M86" s="19">
        <f t="shared" si="22"/>
        <v>142421</v>
      </c>
      <c r="N86" s="19">
        <v>19387</v>
      </c>
      <c r="O86" s="19">
        <v>5371</v>
      </c>
      <c r="P86" s="28">
        <f>SUM(P83:P85)</f>
        <v>3925</v>
      </c>
      <c r="Q86" s="14"/>
    </row>
    <row r="87" spans="1:17" x14ac:dyDescent="0.2">
      <c r="A87" s="18"/>
      <c r="B87" s="15"/>
      <c r="C87" s="15"/>
      <c r="D87" s="15" t="s">
        <v>63</v>
      </c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33"/>
      <c r="Q87" s="14"/>
    </row>
    <row r="88" spans="1:17" x14ac:dyDescent="0.2">
      <c r="A88" s="18" t="s">
        <v>64</v>
      </c>
      <c r="B88" s="21">
        <f>B81-B86</f>
        <v>2011748</v>
      </c>
      <c r="C88" s="21"/>
      <c r="D88" s="21">
        <f t="shared" ref="D88:M88" si="23">D81-D86</f>
        <v>1114789</v>
      </c>
      <c r="E88" s="21">
        <f t="shared" si="23"/>
        <v>981570</v>
      </c>
      <c r="F88" s="21">
        <f t="shared" si="23"/>
        <v>1346231</v>
      </c>
      <c r="G88" s="21">
        <f t="shared" si="23"/>
        <v>1331459</v>
      </c>
      <c r="H88" s="21">
        <f t="shared" si="23"/>
        <v>1424990</v>
      </c>
      <c r="I88" s="21">
        <f t="shared" si="23"/>
        <v>1463405</v>
      </c>
      <c r="J88" s="21">
        <f t="shared" si="23"/>
        <v>1755300</v>
      </c>
      <c r="K88" s="21">
        <f t="shared" si="23"/>
        <v>1896480</v>
      </c>
      <c r="L88" s="21">
        <f t="shared" si="23"/>
        <v>1764875.53</v>
      </c>
      <c r="M88" s="21">
        <f t="shared" si="23"/>
        <v>2011747.85</v>
      </c>
      <c r="N88" s="21">
        <v>2290779.15</v>
      </c>
      <c r="O88" s="21">
        <v>2290779</v>
      </c>
      <c r="P88" s="33">
        <v>2087165</v>
      </c>
      <c r="Q88" s="14"/>
    </row>
    <row r="89" spans="1:17" x14ac:dyDescent="0.2">
      <c r="A89" s="18" t="s">
        <v>65</v>
      </c>
      <c r="B89" s="19"/>
      <c r="C89" s="15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8"/>
      <c r="Q89" s="27"/>
    </row>
    <row r="90" spans="1:17" x14ac:dyDescent="0.2">
      <c r="A90" s="18"/>
      <c r="B90" s="20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33"/>
      <c r="Q90" s="14"/>
    </row>
    <row r="91" spans="1:17" x14ac:dyDescent="0.2">
      <c r="A91" s="18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33"/>
      <c r="Q91" s="14"/>
    </row>
    <row r="92" spans="1:17" x14ac:dyDescent="0.2">
      <c r="A92" s="25" t="s">
        <v>66</v>
      </c>
      <c r="B92" s="15" t="s">
        <v>67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33"/>
      <c r="Q92" s="14"/>
    </row>
    <row r="93" spans="1:17" x14ac:dyDescent="0.2">
      <c r="A93" s="18" t="s">
        <v>68</v>
      </c>
      <c r="B93" s="19">
        <v>0</v>
      </c>
      <c r="C93" s="15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8"/>
      <c r="Q93" s="27"/>
    </row>
    <row r="94" spans="1:17" x14ac:dyDescent="0.2">
      <c r="A94" s="25"/>
      <c r="B94" s="15">
        <v>0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33"/>
      <c r="Q94" s="14"/>
    </row>
    <row r="95" spans="1:17" x14ac:dyDescent="0.2">
      <c r="A95" s="18" t="s">
        <v>69</v>
      </c>
      <c r="B95" s="19">
        <v>0</v>
      </c>
      <c r="C95" s="15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28"/>
      <c r="Q95" s="27"/>
    </row>
    <row r="96" spans="1:17" x14ac:dyDescent="0.2">
      <c r="A96" s="18" t="s">
        <v>57</v>
      </c>
      <c r="B96" s="19">
        <v>0</v>
      </c>
      <c r="C96" s="15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28"/>
      <c r="Q96" s="27"/>
    </row>
    <row r="97" spans="1:17" x14ac:dyDescent="0.2">
      <c r="A97" s="18" t="s">
        <v>70</v>
      </c>
      <c r="B97" s="19">
        <v>0</v>
      </c>
      <c r="C97" s="15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28"/>
      <c r="Q97" s="27"/>
    </row>
    <row r="98" spans="1:17" x14ac:dyDescent="0.2">
      <c r="A98" s="18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33"/>
      <c r="Q98" s="14"/>
    </row>
    <row r="99" spans="1:17" x14ac:dyDescent="0.2">
      <c r="A99" s="18" t="s">
        <v>59</v>
      </c>
      <c r="B99" s="19">
        <v>0</v>
      </c>
      <c r="C99" s="15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28"/>
      <c r="Q99" s="27"/>
    </row>
    <row r="100" spans="1:17" x14ac:dyDescent="0.2">
      <c r="A100" s="18" t="s">
        <v>71</v>
      </c>
      <c r="B100" s="19">
        <v>0</v>
      </c>
      <c r="C100" s="15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28"/>
      <c r="Q100" s="27"/>
    </row>
    <row r="101" spans="1:17" x14ac:dyDescent="0.2">
      <c r="A101" s="18" t="s">
        <v>61</v>
      </c>
      <c r="B101" s="19">
        <v>0</v>
      </c>
      <c r="C101" s="15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8"/>
      <c r="Q101" s="27"/>
    </row>
    <row r="102" spans="1:17" x14ac:dyDescent="0.2">
      <c r="A102" s="18" t="s">
        <v>72</v>
      </c>
      <c r="B102" s="19">
        <v>0</v>
      </c>
      <c r="C102" s="15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28"/>
      <c r="Q102" s="27"/>
    </row>
    <row r="103" spans="1:17" x14ac:dyDescent="0.2">
      <c r="A103" s="18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33"/>
      <c r="Q103" s="14"/>
    </row>
    <row r="104" spans="1:17" x14ac:dyDescent="0.2">
      <c r="A104" s="18" t="s">
        <v>73</v>
      </c>
      <c r="B104" s="21">
        <f>B97-B102</f>
        <v>0</v>
      </c>
      <c r="C104" s="21"/>
      <c r="D104" s="21">
        <f t="shared" ref="D104:O104" si="24">D97-D102</f>
        <v>0</v>
      </c>
      <c r="E104" s="21">
        <f t="shared" si="24"/>
        <v>0</v>
      </c>
      <c r="F104" s="21">
        <f t="shared" si="24"/>
        <v>0</v>
      </c>
      <c r="G104" s="21">
        <f t="shared" si="24"/>
        <v>0</v>
      </c>
      <c r="H104" s="21">
        <f t="shared" si="24"/>
        <v>0</v>
      </c>
      <c r="I104" s="21">
        <f t="shared" si="24"/>
        <v>0</v>
      </c>
      <c r="J104" s="21">
        <f t="shared" si="24"/>
        <v>0</v>
      </c>
      <c r="K104" s="21">
        <f t="shared" si="24"/>
        <v>0</v>
      </c>
      <c r="L104" s="21">
        <f t="shared" si="24"/>
        <v>0</v>
      </c>
      <c r="M104" s="21">
        <f t="shared" si="24"/>
        <v>0</v>
      </c>
      <c r="N104" s="21">
        <f t="shared" si="24"/>
        <v>0</v>
      </c>
      <c r="O104" s="21">
        <f t="shared" si="24"/>
        <v>0</v>
      </c>
      <c r="P104" s="33">
        <v>0</v>
      </c>
      <c r="Q104" s="14"/>
    </row>
    <row r="105" spans="1:17" x14ac:dyDescent="0.2">
      <c r="A105" s="18" t="s">
        <v>74</v>
      </c>
      <c r="B105" s="19"/>
      <c r="C105" s="15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8"/>
      <c r="Q105" s="27"/>
    </row>
    <row r="106" spans="1:17" x14ac:dyDescent="0.2">
      <c r="A106" s="18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33"/>
      <c r="Q106" s="14"/>
    </row>
    <row r="107" spans="1:17" x14ac:dyDescent="0.2">
      <c r="A107" s="18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33"/>
      <c r="Q107" s="14"/>
    </row>
    <row r="108" spans="1:17" x14ac:dyDescent="0.2">
      <c r="A108" s="22" t="s">
        <v>75</v>
      </c>
      <c r="B108" s="11" t="s">
        <v>31</v>
      </c>
      <c r="C108" s="12"/>
      <c r="D108" s="12">
        <v>2004</v>
      </c>
      <c r="E108" s="12">
        <v>2005</v>
      </c>
      <c r="F108" s="12">
        <v>2006</v>
      </c>
      <c r="G108" s="12">
        <v>2007</v>
      </c>
      <c r="H108" s="12">
        <v>2008</v>
      </c>
      <c r="I108" s="12">
        <v>2009</v>
      </c>
      <c r="J108" s="12">
        <v>2010</v>
      </c>
      <c r="K108" s="12">
        <v>2011</v>
      </c>
      <c r="L108" s="12">
        <v>2012</v>
      </c>
      <c r="M108" s="12">
        <v>2013</v>
      </c>
      <c r="N108" s="12">
        <v>2014</v>
      </c>
      <c r="O108" s="12">
        <v>2015</v>
      </c>
      <c r="P108" s="37">
        <v>2016</v>
      </c>
      <c r="Q108" s="14"/>
    </row>
    <row r="109" spans="1:17" x14ac:dyDescent="0.2">
      <c r="A109" s="18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33"/>
      <c r="Q109" s="14"/>
    </row>
    <row r="110" spans="1:17" x14ac:dyDescent="0.2">
      <c r="A110" s="18" t="s">
        <v>76</v>
      </c>
      <c r="B110" s="19"/>
      <c r="C110" s="15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28"/>
      <c r="Q110" s="27"/>
    </row>
    <row r="111" spans="1:17" x14ac:dyDescent="0.2">
      <c r="A111" s="18" t="s">
        <v>77</v>
      </c>
      <c r="B111" s="19"/>
      <c r="C111" s="15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8"/>
      <c r="Q111" s="27"/>
    </row>
    <row r="112" spans="1:17" x14ac:dyDescent="0.2">
      <c r="A112" s="18" t="s">
        <v>78</v>
      </c>
      <c r="B112" s="19"/>
      <c r="C112" s="15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28"/>
      <c r="Q112" s="27"/>
    </row>
    <row r="113" spans="1:17" x14ac:dyDescent="0.2">
      <c r="A113" s="18" t="s">
        <v>79</v>
      </c>
      <c r="B113" s="19"/>
      <c r="C113" s="15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28"/>
      <c r="Q113" s="27"/>
    </row>
    <row r="114" spans="1:17" x14ac:dyDescent="0.2">
      <c r="A114" s="18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33"/>
      <c r="Q114" s="14"/>
    </row>
    <row r="115" spans="1:17" x14ac:dyDescent="0.2">
      <c r="A115" s="18" t="s">
        <v>80</v>
      </c>
      <c r="B115" s="19">
        <v>0</v>
      </c>
      <c r="C115" s="15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28"/>
      <c r="Q115" s="27"/>
    </row>
    <row r="116" spans="1:17" x14ac:dyDescent="0.2">
      <c r="A116" s="18" t="s">
        <v>81</v>
      </c>
      <c r="B116" s="19"/>
      <c r="C116" s="15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28"/>
      <c r="Q116" s="27"/>
    </row>
    <row r="117" spans="1:17" x14ac:dyDescent="0.2">
      <c r="A117" s="18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33"/>
      <c r="Q117" s="14"/>
    </row>
    <row r="118" spans="1:17" x14ac:dyDescent="0.2">
      <c r="A118" s="18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33"/>
      <c r="Q118" s="14"/>
    </row>
    <row r="119" spans="1:17" x14ac:dyDescent="0.2">
      <c r="A119" s="22" t="s">
        <v>82</v>
      </c>
      <c r="B119" s="11" t="s">
        <v>53</v>
      </c>
      <c r="C119" s="12"/>
      <c r="D119" s="12">
        <v>2004</v>
      </c>
      <c r="E119" s="12">
        <v>2005</v>
      </c>
      <c r="F119" s="12">
        <v>2006</v>
      </c>
      <c r="G119" s="12">
        <v>2007</v>
      </c>
      <c r="H119" s="12">
        <v>2008</v>
      </c>
      <c r="I119" s="12">
        <v>2009</v>
      </c>
      <c r="J119" s="12">
        <v>2010</v>
      </c>
      <c r="K119" s="12">
        <v>2011</v>
      </c>
      <c r="L119" s="12">
        <v>2012</v>
      </c>
      <c r="M119" s="12">
        <v>2013</v>
      </c>
      <c r="N119" s="12">
        <v>2014</v>
      </c>
      <c r="O119" s="12">
        <v>2015</v>
      </c>
      <c r="P119" s="37">
        <v>2016</v>
      </c>
      <c r="Q119" s="14"/>
    </row>
    <row r="120" spans="1:17" x14ac:dyDescent="0.2">
      <c r="A120" s="18" t="s">
        <v>83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33"/>
      <c r="Q120" s="14"/>
    </row>
    <row r="121" spans="1:17" x14ac:dyDescent="0.2">
      <c r="A121" s="18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33"/>
      <c r="Q121" s="14"/>
    </row>
    <row r="122" spans="1:17" x14ac:dyDescent="0.2">
      <c r="A122" s="25" t="s">
        <v>84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33"/>
      <c r="Q122" s="14"/>
    </row>
    <row r="123" spans="1:17" x14ac:dyDescent="0.2">
      <c r="A123" s="18" t="s">
        <v>85</v>
      </c>
      <c r="B123" s="19">
        <v>2303849</v>
      </c>
      <c r="C123" s="15"/>
      <c r="D123" s="19">
        <v>12740755</v>
      </c>
      <c r="E123" s="19">
        <v>1386016</v>
      </c>
      <c r="F123" s="19">
        <v>1493426</v>
      </c>
      <c r="G123" s="19">
        <v>1660726</v>
      </c>
      <c r="H123" s="19">
        <v>1753662</v>
      </c>
      <c r="I123" s="19">
        <v>1863483</v>
      </c>
      <c r="J123" s="19">
        <v>1909626</v>
      </c>
      <c r="K123" s="19">
        <v>1909626</v>
      </c>
      <c r="L123" s="19">
        <v>2125120</v>
      </c>
      <c r="M123" s="19">
        <v>2303849</v>
      </c>
      <c r="N123" s="19">
        <v>2729232</v>
      </c>
      <c r="O123" s="19">
        <v>2617121</v>
      </c>
      <c r="P123" s="28">
        <v>2942635</v>
      </c>
      <c r="Q123" s="27"/>
    </row>
    <row r="124" spans="1:17" x14ac:dyDescent="0.2">
      <c r="A124" s="18" t="s">
        <v>86</v>
      </c>
      <c r="B124" s="19">
        <v>1736812</v>
      </c>
      <c r="C124" s="15"/>
      <c r="D124" s="19">
        <v>10451319</v>
      </c>
      <c r="E124" s="19">
        <v>1002298</v>
      </c>
      <c r="F124" s="19">
        <v>1137692</v>
      </c>
      <c r="G124" s="19">
        <v>1292965</v>
      </c>
      <c r="H124" s="19">
        <v>1400831</v>
      </c>
      <c r="I124" s="19">
        <v>1570513</v>
      </c>
      <c r="J124" s="19">
        <v>1736812</v>
      </c>
      <c r="K124" s="19">
        <v>1736812</v>
      </c>
      <c r="L124" s="19">
        <v>1736812</v>
      </c>
      <c r="M124" s="19">
        <v>1736812</v>
      </c>
      <c r="N124" s="19">
        <v>2177719</v>
      </c>
      <c r="O124" s="19">
        <v>2313572</v>
      </c>
      <c r="P124" s="28">
        <v>2366059</v>
      </c>
      <c r="Q124" s="27"/>
    </row>
    <row r="125" spans="1:17" x14ac:dyDescent="0.2">
      <c r="A125" s="18" t="s">
        <v>87</v>
      </c>
      <c r="B125" s="21">
        <f>SUM(B123-B124)</f>
        <v>567037</v>
      </c>
      <c r="C125" s="21"/>
      <c r="D125" s="21">
        <f t="shared" ref="D125:M125" si="25">D123-D124</f>
        <v>2289436</v>
      </c>
      <c r="E125" s="21">
        <f t="shared" si="25"/>
        <v>383718</v>
      </c>
      <c r="F125" s="21">
        <v>355734</v>
      </c>
      <c r="G125" s="21">
        <f t="shared" si="25"/>
        <v>367761</v>
      </c>
      <c r="H125" s="21">
        <f t="shared" si="25"/>
        <v>352831</v>
      </c>
      <c r="I125" s="21">
        <f t="shared" si="25"/>
        <v>292970</v>
      </c>
      <c r="J125" s="21">
        <f t="shared" si="25"/>
        <v>172814</v>
      </c>
      <c r="K125" s="21">
        <f t="shared" si="25"/>
        <v>172814</v>
      </c>
      <c r="L125" s="21">
        <f t="shared" si="25"/>
        <v>388308</v>
      </c>
      <c r="M125" s="21">
        <f t="shared" si="25"/>
        <v>567037</v>
      </c>
      <c r="N125" s="21">
        <v>551513</v>
      </c>
      <c r="O125" s="21">
        <v>303549</v>
      </c>
      <c r="P125" s="33">
        <f>SUM(P123-P124)</f>
        <v>576576</v>
      </c>
      <c r="Q125" s="14"/>
    </row>
    <row r="126" spans="1:17" x14ac:dyDescent="0.2">
      <c r="A126" s="18"/>
      <c r="B126" s="15"/>
      <c r="C126" s="15"/>
      <c r="D126" s="15"/>
      <c r="E126" s="15"/>
      <c r="F126" s="15" t="s">
        <v>88</v>
      </c>
      <c r="G126" s="15"/>
      <c r="H126" s="15"/>
      <c r="I126" s="15"/>
      <c r="J126" s="15"/>
      <c r="K126" s="15"/>
      <c r="L126" s="15"/>
      <c r="M126" s="15"/>
      <c r="N126" s="15"/>
      <c r="O126" s="15"/>
      <c r="P126" s="33"/>
      <c r="Q126" s="14"/>
    </row>
    <row r="127" spans="1:17" x14ac:dyDescent="0.2">
      <c r="A127" s="18" t="s">
        <v>89</v>
      </c>
      <c r="B127" s="19"/>
      <c r="C127" s="15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>
        <v>0.13</v>
      </c>
      <c r="O127" s="19"/>
      <c r="P127" s="28"/>
      <c r="Q127" s="27"/>
    </row>
    <row r="128" spans="1:17" x14ac:dyDescent="0.2">
      <c r="A128" s="18" t="s">
        <v>90</v>
      </c>
      <c r="B128" s="19"/>
      <c r="C128" s="15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28"/>
      <c r="Q128" s="27"/>
    </row>
    <row r="129" spans="1:17" x14ac:dyDescent="0.2">
      <c r="A129" s="18" t="s">
        <v>91</v>
      </c>
      <c r="B129" s="26">
        <f>IF(B127=0,0,B128/B127)</f>
        <v>0</v>
      </c>
      <c r="C129" s="26"/>
      <c r="D129" s="26">
        <v>0.82</v>
      </c>
      <c r="E129" s="26">
        <v>0.72</v>
      </c>
      <c r="F129" s="26">
        <v>0.76</v>
      </c>
      <c r="G129" s="26">
        <v>0.78</v>
      </c>
      <c r="H129" s="26">
        <v>0.8</v>
      </c>
      <c r="I129" s="26">
        <v>0.84</v>
      </c>
      <c r="J129" s="26">
        <v>0.84</v>
      </c>
      <c r="K129" s="26">
        <v>0.84</v>
      </c>
      <c r="L129" s="26">
        <v>0.83699999999999997</v>
      </c>
      <c r="M129" s="26">
        <v>0.82399999999999995</v>
      </c>
      <c r="N129" s="26">
        <v>0.81599999999999995</v>
      </c>
      <c r="O129" s="36">
        <v>0.80200000000000005</v>
      </c>
      <c r="P129" s="35">
        <v>0.80400000000000005</v>
      </c>
      <c r="Q129" s="14"/>
    </row>
    <row r="130" spans="1:17" x14ac:dyDescent="0.2">
      <c r="A130" s="18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33"/>
      <c r="Q130" s="14"/>
    </row>
    <row r="131" spans="1:17" x14ac:dyDescent="0.2">
      <c r="A131" s="25" t="s">
        <v>92</v>
      </c>
      <c r="B131" s="15"/>
      <c r="C131" s="15"/>
      <c r="D131" s="15" t="s">
        <v>93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33"/>
      <c r="Q131" s="14"/>
    </row>
    <row r="132" spans="1:17" x14ac:dyDescent="0.2">
      <c r="A132" s="18" t="s">
        <v>85</v>
      </c>
      <c r="B132" s="19">
        <v>0</v>
      </c>
      <c r="C132" s="15"/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28">
        <v>0</v>
      </c>
      <c r="Q132" s="27"/>
    </row>
    <row r="133" spans="1:17" x14ac:dyDescent="0.2">
      <c r="A133" s="18" t="s">
        <v>86</v>
      </c>
      <c r="B133" s="19">
        <v>0</v>
      </c>
      <c r="C133" s="15"/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28">
        <v>0</v>
      </c>
      <c r="Q133" s="27"/>
    </row>
    <row r="134" spans="1:17" x14ac:dyDescent="0.2">
      <c r="A134" s="18" t="s">
        <v>87</v>
      </c>
      <c r="B134" s="21">
        <f>B132-B133</f>
        <v>0</v>
      </c>
      <c r="C134" s="21"/>
      <c r="D134" s="21">
        <f t="shared" ref="D134:O134" si="26">D132-D133</f>
        <v>0</v>
      </c>
      <c r="E134" s="21">
        <f t="shared" si="26"/>
        <v>0</v>
      </c>
      <c r="F134" s="21">
        <f t="shared" si="26"/>
        <v>0</v>
      </c>
      <c r="G134" s="21">
        <f t="shared" si="26"/>
        <v>0</v>
      </c>
      <c r="H134" s="21">
        <f t="shared" si="26"/>
        <v>0</v>
      </c>
      <c r="I134" s="21">
        <f t="shared" si="26"/>
        <v>0</v>
      </c>
      <c r="J134" s="21">
        <f t="shared" si="26"/>
        <v>0</v>
      </c>
      <c r="K134" s="21">
        <f t="shared" si="26"/>
        <v>0</v>
      </c>
      <c r="L134" s="21">
        <f t="shared" si="26"/>
        <v>0</v>
      </c>
      <c r="M134" s="21">
        <f t="shared" si="26"/>
        <v>0</v>
      </c>
      <c r="N134" s="21">
        <f t="shared" si="26"/>
        <v>0</v>
      </c>
      <c r="O134" s="21">
        <f t="shared" si="26"/>
        <v>0</v>
      </c>
      <c r="P134" s="33">
        <v>0</v>
      </c>
      <c r="Q134" s="14"/>
    </row>
    <row r="135" spans="1:17" x14ac:dyDescent="0.2">
      <c r="A135" s="18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33"/>
      <c r="Q135" s="14"/>
    </row>
    <row r="136" spans="1:17" x14ac:dyDescent="0.2">
      <c r="A136" s="18" t="s">
        <v>94</v>
      </c>
      <c r="B136" s="19"/>
      <c r="C136" s="15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8">
        <v>0</v>
      </c>
      <c r="Q136" s="27"/>
    </row>
    <row r="137" spans="1:17" x14ac:dyDescent="0.2">
      <c r="A137" s="18" t="s">
        <v>95</v>
      </c>
      <c r="B137" s="19"/>
      <c r="C137" s="15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8">
        <v>0</v>
      </c>
      <c r="Q137" s="27"/>
    </row>
    <row r="138" spans="1:17" x14ac:dyDescent="0.2">
      <c r="A138" s="18" t="s">
        <v>91</v>
      </c>
      <c r="B138" s="26">
        <f>IF(B136=0,0,B137/B136)</f>
        <v>0</v>
      </c>
      <c r="C138" s="26"/>
      <c r="D138" s="26">
        <f t="shared" ref="D138:K138" si="27">IF(D136=0,0,D137/D136)</f>
        <v>0</v>
      </c>
      <c r="E138" s="26">
        <f t="shared" si="27"/>
        <v>0</v>
      </c>
      <c r="F138" s="26">
        <f t="shared" si="27"/>
        <v>0</v>
      </c>
      <c r="G138" s="26">
        <f t="shared" si="27"/>
        <v>0</v>
      </c>
      <c r="H138" s="26">
        <f t="shared" si="27"/>
        <v>0</v>
      </c>
      <c r="I138" s="26">
        <f t="shared" si="27"/>
        <v>0</v>
      </c>
      <c r="J138" s="26">
        <f t="shared" si="27"/>
        <v>0</v>
      </c>
      <c r="K138" s="26">
        <f t="shared" si="27"/>
        <v>0</v>
      </c>
      <c r="L138" s="26">
        <v>0</v>
      </c>
      <c r="M138" s="26">
        <v>0</v>
      </c>
      <c r="N138" s="26">
        <v>0</v>
      </c>
      <c r="O138" s="26"/>
      <c r="P138" s="33">
        <v>0</v>
      </c>
      <c r="Q138" s="14"/>
    </row>
    <row r="139" spans="1:17" x14ac:dyDescent="0.2">
      <c r="P139" s="34"/>
    </row>
    <row r="140" spans="1:17" x14ac:dyDescent="0.2">
      <c r="P140" s="34"/>
    </row>
    <row r="141" spans="1:17" x14ac:dyDescent="0.2">
      <c r="P141" s="34"/>
    </row>
    <row r="142" spans="1:17" x14ac:dyDescent="0.2">
      <c r="P142" s="34"/>
    </row>
    <row r="143" spans="1:17" x14ac:dyDescent="0.2">
      <c r="P143" s="34"/>
    </row>
    <row r="144" spans="1:17" x14ac:dyDescent="0.2">
      <c r="P144" s="34"/>
    </row>
    <row r="145" spans="16:16" x14ac:dyDescent="0.2">
      <c r="P145" s="34"/>
    </row>
    <row r="146" spans="16:16" x14ac:dyDescent="0.2">
      <c r="P146" s="34"/>
    </row>
    <row r="147" spans="16:16" x14ac:dyDescent="0.2">
      <c r="P147" s="34"/>
    </row>
    <row r="148" spans="16:16" x14ac:dyDescent="0.2">
      <c r="P148" s="34"/>
    </row>
    <row r="149" spans="16:16" x14ac:dyDescent="0.2">
      <c r="P149" s="34"/>
    </row>
    <row r="150" spans="16:16" x14ac:dyDescent="0.2">
      <c r="P150" s="34"/>
    </row>
    <row r="151" spans="16:16" x14ac:dyDescent="0.2">
      <c r="P151" s="34"/>
    </row>
    <row r="152" spans="16:16" x14ac:dyDescent="0.2">
      <c r="P152" s="34"/>
    </row>
    <row r="153" spans="16:16" x14ac:dyDescent="0.2">
      <c r="P153" s="34"/>
    </row>
    <row r="154" spans="16:16" x14ac:dyDescent="0.2">
      <c r="P154" s="34"/>
    </row>
    <row r="155" spans="16:16" x14ac:dyDescent="0.2">
      <c r="P155" s="34"/>
    </row>
    <row r="156" spans="16:16" x14ac:dyDescent="0.2">
      <c r="P156" s="34"/>
    </row>
    <row r="157" spans="16:16" x14ac:dyDescent="0.2">
      <c r="P157" s="34"/>
    </row>
    <row r="158" spans="16:16" x14ac:dyDescent="0.2">
      <c r="P158" s="34"/>
    </row>
    <row r="159" spans="16:16" x14ac:dyDescent="0.2">
      <c r="P159" s="34"/>
    </row>
    <row r="160" spans="16:16" x14ac:dyDescent="0.2">
      <c r="P160" s="34"/>
    </row>
    <row r="161" spans="16:16" x14ac:dyDescent="0.2">
      <c r="P161" s="34"/>
    </row>
    <row r="162" spans="16:16" x14ac:dyDescent="0.2">
      <c r="P162" s="34"/>
    </row>
    <row r="163" spans="16:16" x14ac:dyDescent="0.2">
      <c r="P163" s="34"/>
    </row>
    <row r="164" spans="16:16" x14ac:dyDescent="0.2">
      <c r="P164" s="34"/>
    </row>
    <row r="165" spans="16:16" x14ac:dyDescent="0.2">
      <c r="P165" s="34"/>
    </row>
    <row r="166" spans="16:16" x14ac:dyDescent="0.2">
      <c r="P166" s="34"/>
    </row>
    <row r="167" spans="16:16" x14ac:dyDescent="0.2">
      <c r="P167" s="34"/>
    </row>
    <row r="168" spans="16:16" x14ac:dyDescent="0.2">
      <c r="P168" s="34"/>
    </row>
    <row r="169" spans="16:16" x14ac:dyDescent="0.2">
      <c r="P169" s="34"/>
    </row>
    <row r="170" spans="16:16" x14ac:dyDescent="0.2">
      <c r="P170" s="34"/>
    </row>
    <row r="171" spans="16:16" x14ac:dyDescent="0.2">
      <c r="P171" s="34"/>
    </row>
    <row r="172" spans="16:16" x14ac:dyDescent="0.2">
      <c r="P172" s="34"/>
    </row>
    <row r="173" spans="16:16" x14ac:dyDescent="0.2">
      <c r="P173" s="34"/>
    </row>
    <row r="174" spans="16:16" x14ac:dyDescent="0.2">
      <c r="P174" s="34"/>
    </row>
    <row r="175" spans="16:16" x14ac:dyDescent="0.2">
      <c r="P175" s="34"/>
    </row>
    <row r="176" spans="16:16" x14ac:dyDescent="0.2">
      <c r="P176" s="34"/>
    </row>
    <row r="177" spans="16:16" x14ac:dyDescent="0.2">
      <c r="P177" s="34"/>
    </row>
    <row r="178" spans="16:16" x14ac:dyDescent="0.2">
      <c r="P178" s="34"/>
    </row>
    <row r="179" spans="16:16" x14ac:dyDescent="0.2">
      <c r="P179" s="34"/>
    </row>
    <row r="180" spans="16:16" x14ac:dyDescent="0.2">
      <c r="P180" s="34"/>
    </row>
    <row r="181" spans="16:16" x14ac:dyDescent="0.2">
      <c r="P181" s="34"/>
    </row>
    <row r="182" spans="16:16" x14ac:dyDescent="0.2">
      <c r="P182" s="34"/>
    </row>
    <row r="183" spans="16:16" x14ac:dyDescent="0.2">
      <c r="P183" s="34"/>
    </row>
    <row r="184" spans="16:16" x14ac:dyDescent="0.2">
      <c r="P184" s="34"/>
    </row>
    <row r="185" spans="16:16" x14ac:dyDescent="0.2">
      <c r="P185" s="34"/>
    </row>
    <row r="186" spans="16:16" x14ac:dyDescent="0.2">
      <c r="P186" s="34"/>
    </row>
    <row r="187" spans="16:16" x14ac:dyDescent="0.2">
      <c r="P187" s="34"/>
    </row>
    <row r="188" spans="16:16" x14ac:dyDescent="0.2">
      <c r="P188" s="34"/>
    </row>
    <row r="189" spans="16:16" x14ac:dyDescent="0.2">
      <c r="P189" s="34"/>
    </row>
    <row r="190" spans="16:16" x14ac:dyDescent="0.2">
      <c r="P190" s="34"/>
    </row>
    <row r="191" spans="16:16" x14ac:dyDescent="0.2">
      <c r="P191" s="34"/>
    </row>
    <row r="192" spans="16:16" x14ac:dyDescent="0.2">
      <c r="P192" s="34"/>
    </row>
    <row r="193" spans="16:16" x14ac:dyDescent="0.2">
      <c r="P193" s="34"/>
    </row>
    <row r="194" spans="16:16" x14ac:dyDescent="0.2">
      <c r="P194" s="34"/>
    </row>
    <row r="195" spans="16:16" x14ac:dyDescent="0.2">
      <c r="P195" s="34"/>
    </row>
    <row r="196" spans="16:16" x14ac:dyDescent="0.2">
      <c r="P196" s="34"/>
    </row>
    <row r="197" spans="16:16" x14ac:dyDescent="0.2">
      <c r="P197" s="34"/>
    </row>
    <row r="198" spans="16:16" x14ac:dyDescent="0.2">
      <c r="P198" s="34"/>
    </row>
    <row r="199" spans="16:16" x14ac:dyDescent="0.2">
      <c r="P199" s="34"/>
    </row>
    <row r="200" spans="16:16" x14ac:dyDescent="0.2">
      <c r="P200" s="34"/>
    </row>
    <row r="201" spans="16:16" x14ac:dyDescent="0.2">
      <c r="P201" s="34"/>
    </row>
    <row r="202" spans="16:16" x14ac:dyDescent="0.2">
      <c r="P202" s="34"/>
    </row>
    <row r="203" spans="16:16" x14ac:dyDescent="0.2">
      <c r="P203" s="34"/>
    </row>
    <row r="204" spans="16:16" x14ac:dyDescent="0.2">
      <c r="P204" s="34"/>
    </row>
    <row r="205" spans="16:16" x14ac:dyDescent="0.2">
      <c r="P205" s="34"/>
    </row>
    <row r="206" spans="16:16" x14ac:dyDescent="0.2">
      <c r="P206" s="34"/>
    </row>
    <row r="207" spans="16:16" x14ac:dyDescent="0.2">
      <c r="P207" s="34"/>
    </row>
    <row r="208" spans="16:16" x14ac:dyDescent="0.2">
      <c r="P208" s="34"/>
    </row>
    <row r="209" spans="16:16" x14ac:dyDescent="0.2">
      <c r="P209" s="34"/>
    </row>
    <row r="210" spans="16:16" x14ac:dyDescent="0.2">
      <c r="P210" s="34"/>
    </row>
    <row r="211" spans="16:16" x14ac:dyDescent="0.2">
      <c r="P211" s="34"/>
    </row>
    <row r="212" spans="16:16" x14ac:dyDescent="0.2">
      <c r="P212" s="34"/>
    </row>
    <row r="213" spans="16:16" x14ac:dyDescent="0.2">
      <c r="P213" s="34"/>
    </row>
    <row r="214" spans="16:16" x14ac:dyDescent="0.2">
      <c r="P214" s="34"/>
    </row>
    <row r="215" spans="16:16" x14ac:dyDescent="0.2">
      <c r="P215" s="34"/>
    </row>
    <row r="216" spans="16:16" x14ac:dyDescent="0.2">
      <c r="P216" s="34"/>
    </row>
    <row r="217" spans="16:16" x14ac:dyDescent="0.2">
      <c r="P217" s="34"/>
    </row>
    <row r="218" spans="16:16" x14ac:dyDescent="0.2">
      <c r="P218" s="34"/>
    </row>
    <row r="219" spans="16:16" x14ac:dyDescent="0.2">
      <c r="P219" s="34"/>
    </row>
    <row r="220" spans="16:16" x14ac:dyDescent="0.2">
      <c r="P220" s="34"/>
    </row>
    <row r="221" spans="16:16" x14ac:dyDescent="0.2">
      <c r="P221" s="34"/>
    </row>
    <row r="222" spans="16:16" x14ac:dyDescent="0.2">
      <c r="P222" s="34"/>
    </row>
    <row r="223" spans="16:16" x14ac:dyDescent="0.2">
      <c r="P223" s="34"/>
    </row>
    <row r="224" spans="16:16" x14ac:dyDescent="0.2">
      <c r="P224" s="34"/>
    </row>
    <row r="225" spans="16:16" x14ac:dyDescent="0.2">
      <c r="P225" s="34"/>
    </row>
    <row r="226" spans="16:16" x14ac:dyDescent="0.2">
      <c r="P226" s="34"/>
    </row>
    <row r="227" spans="16:16" x14ac:dyDescent="0.2">
      <c r="P227" s="34"/>
    </row>
    <row r="228" spans="16:16" x14ac:dyDescent="0.2">
      <c r="P228" s="34"/>
    </row>
    <row r="229" spans="16:16" x14ac:dyDescent="0.2">
      <c r="P229" s="34"/>
    </row>
    <row r="230" spans="16:16" x14ac:dyDescent="0.2">
      <c r="P230" s="34"/>
    </row>
    <row r="231" spans="16:16" x14ac:dyDescent="0.2">
      <c r="P231" s="34"/>
    </row>
    <row r="232" spans="16:16" x14ac:dyDescent="0.2">
      <c r="P232" s="34"/>
    </row>
    <row r="233" spans="16:16" x14ac:dyDescent="0.2">
      <c r="P233" s="34"/>
    </row>
    <row r="234" spans="16:16" x14ac:dyDescent="0.2">
      <c r="P234" s="34"/>
    </row>
    <row r="235" spans="16:16" x14ac:dyDescent="0.2">
      <c r="P235" s="34"/>
    </row>
  </sheetData>
  <pageMargins left="0.7" right="0.7" top="0.75" bottom="0.75" header="0.3" footer="0.3"/>
  <pageSetup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Michigan State University CANR/MSUE/MAES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Maureen</cp:lastModifiedBy>
  <cp:lastPrinted>2015-03-02T20:57:14Z</cp:lastPrinted>
  <dcterms:created xsi:type="dcterms:W3CDTF">2015-03-02T20:55:18Z</dcterms:created>
  <dcterms:modified xsi:type="dcterms:W3CDTF">2016-12-20T16:07:16Z</dcterms:modified>
</cp:coreProperties>
</file>